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库" sheetId="4" r:id="rId1"/>
  </sheets>
  <definedNames>
    <definedName name="_xlnm._FilterDatabase" localSheetId="0" hidden="1">项目库!$A$3:$XEU$349</definedName>
    <definedName name="_xlnm.Print_Titles" localSheetId="0">项目库!$2:$3</definedName>
  </definedNames>
  <calcPr calcId="144525"/>
</workbook>
</file>

<file path=xl/comments1.xml><?xml version="1.0" encoding="utf-8"?>
<comments xmlns="http://schemas.openxmlformats.org/spreadsheetml/2006/main">
  <authors>
    <author>作者</author>
  </authors>
  <commentList>
    <comment ref="K253" authorId="0">
      <text>
        <r>
          <rPr>
            <b/>
            <sz val="9"/>
            <rFont val="宋体"/>
            <charset val="134"/>
          </rPr>
          <t>作者:</t>
        </r>
        <r>
          <rPr>
            <sz val="9"/>
            <rFont val="宋体"/>
            <charset val="134"/>
          </rPr>
          <t xml:space="preserve">
明确：（1）新建内容、规模；（2）改扩建内容、规模</t>
        </r>
      </text>
    </comment>
    <comment ref="K254" authorId="0">
      <text>
        <r>
          <rPr>
            <b/>
            <sz val="9"/>
            <rFont val="宋体"/>
            <charset val="134"/>
          </rPr>
          <t>作者:</t>
        </r>
        <r>
          <rPr>
            <sz val="9"/>
            <rFont val="宋体"/>
            <charset val="134"/>
          </rPr>
          <t xml:space="preserve">
明确：（1）新建内容、规模；（2）改扩建内容、规模；（3）改造内容、规模；（4）回购内容、规模。</t>
        </r>
      </text>
    </comment>
    <comment ref="K272" authorId="0">
      <text>
        <r>
          <rPr>
            <b/>
            <sz val="9"/>
            <rFont val="宋体"/>
            <charset val="134"/>
          </rPr>
          <t>作者:</t>
        </r>
        <r>
          <rPr>
            <sz val="9"/>
            <rFont val="宋体"/>
            <charset val="134"/>
          </rPr>
          <t xml:space="preserve">
明确：是否全县所有乡镇均包括在内？</t>
        </r>
      </text>
    </comment>
    <comment ref="F286" authorId="0">
      <text>
        <r>
          <rPr>
            <b/>
            <sz val="9"/>
            <rFont val="宋体"/>
            <charset val="134"/>
          </rPr>
          <t>作者:</t>
        </r>
        <r>
          <rPr>
            <sz val="9"/>
            <rFont val="宋体"/>
            <charset val="134"/>
          </rPr>
          <t xml:space="preserve">
修改名称！</t>
        </r>
      </text>
    </comment>
    <comment ref="K289" authorId="0">
      <text>
        <r>
          <rPr>
            <b/>
            <sz val="9"/>
            <rFont val="宋体"/>
            <charset val="134"/>
          </rPr>
          <t>作者:</t>
        </r>
        <r>
          <rPr>
            <sz val="9"/>
            <rFont val="宋体"/>
            <charset val="134"/>
          </rPr>
          <t xml:space="preserve">
迁建到火葬场旁边</t>
        </r>
      </text>
    </comment>
    <comment ref="K291" authorId="0">
      <text>
        <r>
          <rPr>
            <b/>
            <sz val="9"/>
            <rFont val="宋体"/>
            <charset val="134"/>
          </rPr>
          <t>作者:</t>
        </r>
        <r>
          <rPr>
            <sz val="9"/>
            <rFont val="宋体"/>
            <charset val="134"/>
          </rPr>
          <t xml:space="preserve">
利用某小学</t>
        </r>
      </text>
    </comment>
    <comment ref="F292" authorId="0">
      <text>
        <r>
          <rPr>
            <b/>
            <sz val="9"/>
            <rFont val="宋体"/>
            <charset val="134"/>
          </rPr>
          <t>作者:</t>
        </r>
        <r>
          <rPr>
            <sz val="9"/>
            <rFont val="宋体"/>
            <charset val="134"/>
          </rPr>
          <t xml:space="preserve">
名称过于笼统，进一步明确！</t>
        </r>
      </text>
    </comment>
    <comment ref="K292" authorId="0">
      <text>
        <r>
          <rPr>
            <b/>
            <sz val="9"/>
            <rFont val="宋体"/>
            <charset val="134"/>
          </rPr>
          <t>作者:</t>
        </r>
        <r>
          <rPr>
            <sz val="9"/>
            <rFont val="宋体"/>
            <charset val="134"/>
          </rPr>
          <t xml:space="preserve">
针对智慧养老，孤儿、留守儿童等</t>
        </r>
      </text>
    </comment>
    <comment ref="K293" authorId="0">
      <text>
        <r>
          <rPr>
            <b/>
            <sz val="9"/>
            <rFont val="宋体"/>
            <charset val="134"/>
          </rPr>
          <t>作者:</t>
        </r>
        <r>
          <rPr>
            <sz val="9"/>
            <rFont val="宋体"/>
            <charset val="134"/>
          </rPr>
          <t xml:space="preserve">
床位不够，扩建以达到国家标准</t>
        </r>
      </text>
    </comment>
    <comment ref="K294" authorId="0">
      <text>
        <r>
          <rPr>
            <b/>
            <sz val="9"/>
            <rFont val="宋体"/>
            <charset val="134"/>
          </rPr>
          <t>作者:</t>
        </r>
        <r>
          <rPr>
            <sz val="9"/>
            <rFont val="宋体"/>
            <charset val="134"/>
          </rPr>
          <t xml:space="preserve">
2025年所有乡镇覆盖，2020年要建16个</t>
        </r>
      </text>
    </comment>
    <comment ref="K295" authorId="0">
      <text>
        <r>
          <rPr>
            <b/>
            <sz val="9"/>
            <rFont val="宋体"/>
            <charset val="134"/>
          </rPr>
          <t>作者:</t>
        </r>
        <r>
          <rPr>
            <sz val="9"/>
            <rFont val="宋体"/>
            <charset val="134"/>
          </rPr>
          <t xml:space="preserve">
所有社区、村全覆盖，这是今年的建设任务，要将未来5年计划建的300多个替换进来
</t>
        </r>
      </text>
    </comment>
    <comment ref="K297" authorId="0">
      <text>
        <r>
          <rPr>
            <b/>
            <sz val="9"/>
            <rFont val="宋体"/>
            <charset val="134"/>
          </rPr>
          <t>作者:</t>
        </r>
        <r>
          <rPr>
            <sz val="9"/>
            <rFont val="宋体"/>
            <charset val="134"/>
          </rPr>
          <t xml:space="preserve">
减少数量，针对重点乡镇试点。</t>
        </r>
      </text>
    </comment>
    <comment ref="L297" authorId="0">
      <text>
        <r>
          <rPr>
            <b/>
            <sz val="9"/>
            <rFont val="宋体"/>
            <charset val="134"/>
          </rPr>
          <t>作者:</t>
        </r>
        <r>
          <rPr>
            <sz val="9"/>
            <rFont val="宋体"/>
            <charset val="134"/>
          </rPr>
          <t xml:space="preserve">
中央投资减少，社会资金增加</t>
        </r>
      </text>
    </comment>
    <comment ref="K316" authorId="0">
      <text>
        <r>
          <rPr>
            <b/>
            <sz val="9"/>
            <rFont val="宋体"/>
            <charset val="134"/>
          </rPr>
          <t>作者:</t>
        </r>
        <r>
          <rPr>
            <sz val="9"/>
            <rFont val="宋体"/>
            <charset val="134"/>
          </rPr>
          <t xml:space="preserve">
明确：（1）新建内容、规模；（2）改扩建内容、规模</t>
        </r>
      </text>
    </comment>
    <comment ref="K317" authorId="0">
      <text>
        <r>
          <rPr>
            <b/>
            <sz val="9"/>
            <rFont val="宋体"/>
            <charset val="134"/>
          </rPr>
          <t>作者:</t>
        </r>
        <r>
          <rPr>
            <sz val="9"/>
            <rFont val="宋体"/>
            <charset val="134"/>
          </rPr>
          <t xml:space="preserve">
明确：（1）新建内容、规模；（2）改扩建内容、规模；（3）改造内容、规模；（4）回购内容、规模。</t>
        </r>
      </text>
    </comment>
  </commentList>
</comments>
</file>

<file path=xl/sharedStrings.xml><?xml version="1.0" encoding="utf-8"?>
<sst xmlns="http://schemas.openxmlformats.org/spreadsheetml/2006/main" count="2111" uniqueCount="1089">
  <si>
    <t>奉节县国民经济和社会发展第十四个五年规划和2035年远景目标纲要项目库</t>
  </si>
  <si>
    <t>序号</t>
  </si>
  <si>
    <t>一级类别</t>
  </si>
  <si>
    <t>二级类别</t>
  </si>
  <si>
    <t>三级类别</t>
  </si>
  <si>
    <t>项目名称</t>
  </si>
  <si>
    <t>项目法人</t>
  </si>
  <si>
    <t>项目主管部门（行业主管部门）</t>
  </si>
  <si>
    <t>项目建设地</t>
  </si>
  <si>
    <t>建设性质</t>
  </si>
  <si>
    <t>拟建主要内容及规模</t>
  </si>
  <si>
    <t>总投资估算（万元）</t>
  </si>
  <si>
    <t>资金来源</t>
  </si>
  <si>
    <t>建设年限</t>
  </si>
  <si>
    <t>中央</t>
  </si>
  <si>
    <t>市级</t>
  </si>
  <si>
    <t>县级</t>
  </si>
  <si>
    <t>国企投资（央企、市级国企）</t>
  </si>
  <si>
    <t>三峡后续</t>
  </si>
  <si>
    <t>社会投资</t>
  </si>
  <si>
    <t>一、生态环境</t>
  </si>
  <si>
    <t>生态环境</t>
  </si>
  <si>
    <t>生态修复</t>
  </si>
  <si>
    <t>流域综合治理</t>
  </si>
  <si>
    <t>奉节县小流域水土流失综合治理工程</t>
  </si>
  <si>
    <t>奉节县水土保持站</t>
  </si>
  <si>
    <t>县水利局</t>
  </si>
  <si>
    <t>龙桥乡、公平镇
白帝镇、康乐镇、青龙镇</t>
  </si>
  <si>
    <t>新建</t>
  </si>
  <si>
    <r>
      <rPr>
        <sz val="11"/>
        <rFont val="宋体"/>
        <charset val="134"/>
      </rPr>
      <t>治理面积125km</t>
    </r>
    <r>
      <rPr>
        <vertAlign val="superscript"/>
        <sz val="11"/>
        <rFont val="宋体"/>
        <charset val="134"/>
      </rPr>
      <t>2</t>
    </r>
    <r>
      <rPr>
        <sz val="11"/>
        <rFont val="宋体"/>
        <charset val="134"/>
      </rPr>
      <t>。修建标准水平梯田、生产道路、产业道路，配套蓄水池等相关配套设施</t>
    </r>
  </si>
  <si>
    <t>2021-2025</t>
  </si>
  <si>
    <t>岸线综合整治</t>
  </si>
  <si>
    <t>奉节县长江南岸库岸综合治理工程</t>
  </si>
  <si>
    <t>重庆奉节水电开发有限公司</t>
  </si>
  <si>
    <t>永乐镇</t>
  </si>
  <si>
    <t xml:space="preserve">整治长江二桥至永乐镇陈家社区段、永乐镇陈家社区至白龙段库岸。库岸长度16030m。库岸整治、消落区治理和滑坡治理等相关工程   </t>
  </si>
  <si>
    <t>奉节县朱衣河上段综合治理工程</t>
  </si>
  <si>
    <t>朱衣镇</t>
  </si>
  <si>
    <t>整治库岸长度7000m。建设护岸、疏浚、水土保持、绿化、水环境整治等相关工程</t>
  </si>
  <si>
    <t>奉节县重要支流库岸综合治理工程</t>
  </si>
  <si>
    <t>朱衣镇、草堂镇、康乐镇</t>
  </si>
  <si>
    <t>整治库岸长度13930m。朱衣河、环草堂河和梅溪河库岸整治、消落区治理和滑坡治理</t>
  </si>
  <si>
    <t>奉节县天然林保护修复工程</t>
  </si>
  <si>
    <t>奉节县天然林资源保护中心</t>
  </si>
  <si>
    <t>县林业局</t>
  </si>
  <si>
    <t>全县30个乡镇</t>
  </si>
  <si>
    <t>保护修复天然林面积325.5万亩。公益林森林保护管护，生态补偿，中幼林抚育，公益林建设等</t>
  </si>
  <si>
    <t>奉节县岩溶地区石漠化综合治理工程</t>
  </si>
  <si>
    <t>重庆奉节生态旅游开发有限责任公司</t>
  </si>
  <si>
    <t>全县22个石漠化乡镇</t>
  </si>
  <si>
    <t>石漠化治理面积250平方公里。蓄水池，田间道路，沟渠，山坪塘整治，林草措施，改造特色经济林，封山育林，森林抚育及退化防护林等工程</t>
  </si>
  <si>
    <t>奉节县“两岸青山千里林带”建设项目</t>
  </si>
  <si>
    <t>长江两岸</t>
  </si>
  <si>
    <t>营造林面积29.25万亩。宜林地和灌木林地培育，国家特别灌木林地培育，景观林，低效林改造，园区和城镇绿化等</t>
  </si>
  <si>
    <t>国家储备林建设项目</t>
  </si>
  <si>
    <t>重庆三峡之巅林业开发有限公司</t>
  </si>
  <si>
    <t>兴隆、龙桥、长安、平安、吐祥、太和、大树、公平、竹园等11个乡镇</t>
  </si>
  <si>
    <t>储备林面积65万亩。国有林场入股，集体林流转，集约人工林栽培，现有林改培，中幼林抚育等</t>
  </si>
  <si>
    <t>2020-2025</t>
  </si>
  <si>
    <t>奉节县松材线虫病等有害生物防控工程</t>
  </si>
  <si>
    <t>构建一体化监测体系。林业有害生物检测站，购置施药专用车，检疫应急救援车等配套设施</t>
  </si>
  <si>
    <t>2021-2026</t>
  </si>
  <si>
    <t>长江防护林建设项目</t>
  </si>
  <si>
    <t>康坪、朱衣、安坪、永乐等25个乡镇</t>
  </si>
  <si>
    <t>防护林面积20万亩。人工造林，退化林修复，生态景观改造等工程</t>
  </si>
  <si>
    <t>奉节县退耕还林及提质增效项目</t>
  </si>
  <si>
    <t>续建</t>
  </si>
  <si>
    <t>面积25万亩。退耕林地更新改造等工程</t>
  </si>
  <si>
    <t>奉节县国有林场基础设施建设项目</t>
  </si>
  <si>
    <t>全县国有林场</t>
  </si>
  <si>
    <t>35万亩国有林场基础设施建设。道路，灌概用水，管护站点建设，森林资源监测能力建设，林木种质资源保护，森林防火，有害生物防治等</t>
  </si>
  <si>
    <t>奉节县智慧林业建设项目</t>
  </si>
  <si>
    <t>建设全县智慧林业平台。林业综合数据采集系统，森林资源数据库系统，智慧林业应用系统，内部数据专网组网系统，综合办公系统，森林防火及野生动物监测，林业有害生物监测，标准化体系建设等</t>
  </si>
  <si>
    <t>奉节县自然保护地建设项目</t>
  </si>
  <si>
    <t>奉节县自然保护地管理中心</t>
  </si>
  <si>
    <t>兴隆、长安等</t>
  </si>
  <si>
    <t>自然保护地8个。完成总体规划和前期工作，力争完成1个自然保护地的基础设施建设</t>
  </si>
  <si>
    <t>奉节县乡村振兴与清水绿岸建设示范项目</t>
  </si>
  <si>
    <t>重庆百盐集团</t>
  </si>
  <si>
    <t>安坪镇、康坪乡等相关乡镇</t>
  </si>
  <si>
    <t>造林绿化与经济林培育约40740亩、排洪箱涵（沟）4165m，邻里中心综合服务设施41722㎡。</t>
  </si>
  <si>
    <t>奉节县森林防火体系建设项目</t>
  </si>
  <si>
    <t>奉节县林草火灾预防中心</t>
  </si>
  <si>
    <t>构建全县森林防火体系。森林防火宣传教育工程建设，森林消防队伍及装备能力建设，防火阻隔系统建设，森林防火信息化建设，林火预警监测系统建设等</t>
  </si>
  <si>
    <t>奉节县城区生态修复项目</t>
  </si>
  <si>
    <t>奉节县城市园林绿化管理所</t>
  </si>
  <si>
    <t>县城管局</t>
  </si>
  <si>
    <t>县城区</t>
  </si>
  <si>
    <t>修复滨河公园滨水区域生态环境8万㎡；对万胜路、夔州西路等道路绿化整治修复；维修诗仙广场、人民广场等市政公共设施整治；后山、彩云等公园约1.5万㎡挡墙、边坡整治及生态恢复；购置园林绿化水车3辆及相应园林操作机械共50台</t>
  </si>
  <si>
    <t>奉节县新县城长江北岸生态治理与环境监测保护项目</t>
  </si>
  <si>
    <t>奉节县路桥公司</t>
  </si>
  <si>
    <t>鱼复街道</t>
  </si>
  <si>
    <t>主要是通过生态修复和监测为主，及生态多样性监测设备购置，主要内容：(1)设备购置：鸟类多样性监测、鱼类监测、空气监测、石漠化恢复监测、水文监测及相应的监测交通设施和采集设施设备购置。(2)奉节县新县城长江北岸库岸生态修复：A、服务平台建设；停车场10处、综合服务站5处、观测台处、观鸟长廊0.8km、观鸟站一座、附属设施10座等；B、道路工程：步道铺设5 km、亲水台阶3.5 km、观鱼长廊3.5 km；C、生态文化小品建设、生态宣传教育及休闲设施；D、库岸背坡石漠化生态试点建设300亩</t>
  </si>
  <si>
    <t>2021-2023</t>
  </si>
  <si>
    <t>矿山修复</t>
  </si>
  <si>
    <t>历史遗留和关闭矿山地质环境治理恢复与土地复垦项目</t>
  </si>
  <si>
    <t>奉节县国土整治中心</t>
  </si>
  <si>
    <t>县规划自然资源局</t>
  </si>
  <si>
    <t>奉节县</t>
  </si>
  <si>
    <t>完成历史遗留和关闭矿山地质环境治理恢复与土地复垦1650亩，按年度计划每年需完成约330亩，主要建设内容：建构筑物拆除，场地平整，表土覆盖，植被重构，保土排水等工程</t>
  </si>
  <si>
    <t>地质灾害防治</t>
  </si>
  <si>
    <t>奉节县滑坡治理工程</t>
  </si>
  <si>
    <t>奉节县地质灾害防治中心</t>
  </si>
  <si>
    <t>青莲镇林扒里、安坪镇瓦屋</t>
  </si>
  <si>
    <t>治理措施为抗滑桩+截排水，主要包括：抗滑桩160根，截排水1.9km</t>
  </si>
  <si>
    <t>2020-2022</t>
  </si>
  <si>
    <t>奉节县吐祥镇不稳定斜坡治理工程</t>
  </si>
  <si>
    <t>吐祥镇</t>
  </si>
  <si>
    <t>吐祥镇万寿路治理措施为抗滑桩+截排水+危岩清除等，主要包括：抗滑桩98根，微型桩136根，被动网284m，主动网2500㎡，危岩清除750m3,截排水2.4km；吐祥镇政府后治理措施为桩板墙+截排水，主要包括：抗滑桩111根，截排水1.2km</t>
  </si>
  <si>
    <t>2020-2021</t>
  </si>
  <si>
    <t>土地综合整治</t>
  </si>
  <si>
    <t>奉节县青龙镇发祥村市级土地开发整理（补充耕地）项目</t>
  </si>
  <si>
    <t>奉节县农村土地整治中心</t>
  </si>
  <si>
    <t>青龙镇</t>
  </si>
  <si>
    <t>土地整治约144公顷，主要包括：土地平整、灌溉与排水、田间道路、农田防护与生态环境保持等工程</t>
  </si>
  <si>
    <t>水环境整治</t>
  </si>
  <si>
    <t>奉节县饮用水源地水环境综合整治工程</t>
  </si>
  <si>
    <t>奉节县生态环境监测站</t>
  </si>
  <si>
    <t>县生态环境局</t>
  </si>
  <si>
    <t>长江流域奉节段 安坪、云雾、康坪、大树、冯坪等乡镇;梅溪河流域公平、红土、石岗等乡镇;崔家河流域大树镇、竹园镇</t>
  </si>
  <si>
    <r>
      <rPr>
        <b/>
        <sz val="11"/>
        <rFont val="宋体"/>
        <charset val="134"/>
      </rPr>
      <t>一.长江流域奉节段：</t>
    </r>
    <r>
      <rPr>
        <sz val="11"/>
        <rFont val="宋体"/>
        <charset val="134"/>
      </rPr>
      <t>土地整治约144公顷，主要包括：土地平整、灌溉与排水、田间道路、农田防护与生态环境保持等工程;</t>
    </r>
    <r>
      <rPr>
        <b/>
        <sz val="11"/>
        <rFont val="宋体"/>
        <charset val="134"/>
      </rPr>
      <t>二.梅溪河流域：</t>
    </r>
    <r>
      <rPr>
        <sz val="11"/>
        <rFont val="宋体"/>
        <charset val="134"/>
      </rPr>
      <t>建设污水管网1320m，入户支管1290m，人工湿地290㎡，监控设备1套，标志标牌8组，庭院消纳地（配套化粪池）70座，隔离防护网1080m，生态浮岛（9㎡）30座，生态基质处理46100m³;</t>
    </r>
    <r>
      <rPr>
        <b/>
        <sz val="11"/>
        <rFont val="宋体"/>
        <charset val="134"/>
      </rPr>
      <t>三.崔家河流域：</t>
    </r>
    <r>
      <rPr>
        <sz val="11"/>
        <rFont val="宋体"/>
        <charset val="134"/>
      </rPr>
      <t>建设生态湿地16000㎡，监控设备4套，标志标牌2组，庭院消纳地（配套化粪池）20座，生态浮岛（9㎡）30座，化粪池5座</t>
    </r>
  </si>
  <si>
    <t>2021-2022</t>
  </si>
  <si>
    <t>奉节县长江流域干流及重要支流水环境综合治理工程</t>
  </si>
  <si>
    <t>长江流域甲高、羊市、康坪等乡镇；草堂河流域白帝镇、汾河镇；九盘河流域鹤峰乡、长安乡、龙桥土家族乡、冯坪乡；梅溪河流域夔门、竹园、青莲、鱼复等镇街；新民河流域青龙、五马、新民等乡镇</t>
  </si>
  <si>
    <r>
      <rPr>
        <b/>
        <sz val="11"/>
        <rFont val="宋体"/>
        <charset val="134"/>
      </rPr>
      <t>一、长江干流：</t>
    </r>
    <r>
      <rPr>
        <sz val="11"/>
        <rFont val="宋体"/>
        <charset val="134"/>
      </rPr>
      <t>建设农村分散式污水处理设施8座，配套管网13050m，建设河滨植物生态构建30880㎡、生态基质修复8040m³；</t>
    </r>
    <r>
      <rPr>
        <b/>
        <sz val="11"/>
        <rFont val="宋体"/>
        <charset val="134"/>
      </rPr>
      <t>二、草堂河流域白帝镇段：</t>
    </r>
    <r>
      <rPr>
        <sz val="11"/>
        <rFont val="宋体"/>
        <charset val="134"/>
      </rPr>
      <t>建设河滨植物20000㎡，新建农村生活污水处理设施2座，配套建设管网1160m；</t>
    </r>
    <r>
      <rPr>
        <b/>
        <sz val="11"/>
        <rFont val="宋体"/>
        <charset val="134"/>
      </rPr>
      <t>三、草堂河流域汾河镇段：</t>
    </r>
    <r>
      <rPr>
        <sz val="11"/>
        <rFont val="宋体"/>
        <charset val="134"/>
      </rPr>
      <t>建设生态涵养林80000㎡，生态石笼5400m，低矮植物隔离带13600㎡，新建2座农村污水处理设施，建设管网2050m；四、九盘河流域鹤峰乡段：建设农村分散式污水处理设施8座，配套管网8000m，建设1座25 m³农村集中式污水处理设施，配套管网1720m，生态石笼1500m，河滨植物3000㎡；五、九盘河流域长安乡段：建设农村集中式污水处理设施污水处理设施2座，配套管网4600m，生态石笼2000m，河滨植物6000㎡；六：九盘河流域龙桥土家族乡、冯坪乡段：建设农村分散式污水处理设施19座，配套管网23770m，建设农村集中式污水处理设施4座，配套管网9200m,河滨植物生态构建4680㎡；七、梅溪河流域：建设生态基质处理460m³，入户支管690m，污水管3960m，检查井159座，人工湿地2360㎡，河滨植物生态构建800㎡，生态涵养林9000㎡；八、新民河流域：建设生态涵养林7650㎡、河滨植物生态构建18680㎡、生态基质修复22300m³</t>
    </r>
  </si>
  <si>
    <t>草堂河流域岩湾乡段水生态保护修复工程</t>
  </si>
  <si>
    <t>岩湾乡</t>
  </si>
  <si>
    <t>建设生态石笼2000m，低矮植物隔离带8000㎡，生态涵养林6000㎡</t>
  </si>
  <si>
    <t>长江流域奉节段水生态环境保护监管能力建设项目</t>
  </si>
  <si>
    <t>购置仪器设备72台套，包括实验室分析仪器设备47台套，现场监测仪器设备25台套</t>
  </si>
  <si>
    <t>小计</t>
  </si>
  <si>
    <t>环境治理</t>
  </si>
  <si>
    <t>农村人居环境改善</t>
  </si>
  <si>
    <t>奉节县农村人居环境整治工程</t>
  </si>
  <si>
    <t>奉节县农村社会事务服务中心</t>
  </si>
  <si>
    <t>县农业农村委</t>
  </si>
  <si>
    <t>30个乡镇的185个行政村。农村垃圾治理、厕所粪污治理、生活污水治理、村容村貌治理，公厕，道路，管网，购置垃圾箱，路灯，太阳能杀灯等相关配套项目</t>
  </si>
  <si>
    <t>农业面源污染防治</t>
  </si>
  <si>
    <t>奉节县农村畜禽圈舍标准化建设工程</t>
  </si>
  <si>
    <t>奉节县畜牧业发展中心、相关养殖场</t>
  </si>
  <si>
    <t>改扩建</t>
  </si>
  <si>
    <t>畜禽养殖圈舍10万㎡，其中牲畜类7万㎡，禽类3万㎡。圈舍建设，地面硬化，蓄水池，管网安装等相关配套设施</t>
  </si>
  <si>
    <t>奉节县畜禽养殖污染治理及资源化利用工程</t>
  </si>
  <si>
    <t>治理养殖场800户。化粪池、污水管网、净化设备等相关设施</t>
  </si>
  <si>
    <t>奉节县2021-2025年梅溪河墨溪河流域农业面源污染综合治理工程</t>
  </si>
  <si>
    <t>奉节县农业技术服务中心</t>
  </si>
  <si>
    <t>梅溪河流域、墨溪河流域</t>
  </si>
  <si>
    <t>农业面源污染治理面积15万亩，其中：梅溪河流域面积9万亩，新民河流域面积6万亩。地表径流收集池、沟，实施绿色、智能防控治理，养殖污染治理和人居环境改善等</t>
  </si>
  <si>
    <t>奉节县长江经济带化肥减量行动</t>
  </si>
  <si>
    <t>实施测土配方施肥累计面积1100万亩。农作物种植区推广测土配方施肥，技术培训及宣传，脐橙、水稻、玉米、蔬菜等测土配方施肥10个示范片建设</t>
  </si>
  <si>
    <t>奉节县果菜茶有机肥替代化肥项目</t>
  </si>
  <si>
    <t>长江、梅溪河、朱衣河流域低海拔区</t>
  </si>
  <si>
    <t>实施面积累计12万亩。蔬菜、脐橙及小水果种植区增施有机肥</t>
  </si>
  <si>
    <t>奉节县长江沿岸农药减量使用示范片建设项目</t>
  </si>
  <si>
    <t>奉节县植物病虫害防治监测中心</t>
  </si>
  <si>
    <t>安坪、永乐、夔门、康乐、夔州街道等地</t>
  </si>
  <si>
    <t>实施面积累计10万亩。实施绿色防控，培训基层农技人员，跟踪评估监测点建设等</t>
  </si>
  <si>
    <t>城乡污水</t>
  </si>
  <si>
    <t>奉节县城区污水管网建设项目</t>
  </si>
  <si>
    <t>奉节县城镇排水管理事务中心</t>
  </si>
  <si>
    <t>县住房城乡建委</t>
  </si>
  <si>
    <t>新建管网54420m</t>
  </si>
  <si>
    <t>奉节县厂网一体化项目(城镇污水改造完善类项目)</t>
  </si>
  <si>
    <t>各乡镇街道</t>
  </si>
  <si>
    <t>大树镇、永乐镇等24个乡镇街道管网建设，新建污水处理站67座</t>
  </si>
  <si>
    <t>奉节县独立工矿区污水管网工程</t>
  </si>
  <si>
    <t>汾河镇（白水社区、泉坪村、落阳村等）、白帝镇（白帝场镇、九盘村等）、岩湾乡（五星村、庙坡村等）、康乐镇（横路、郭家社区、雪花村等）、草堂镇（草堂工业园、竹坪村、桂兴村等）、夔门街道（谭家沟、百梯村、天鹅湖村等）</t>
  </si>
  <si>
    <t>新建污水管网46.5公里，新建污水处理站28座</t>
  </si>
  <si>
    <t>城乡环卫设施</t>
  </si>
  <si>
    <t>奉节县城镇垃圾分类收运系统及城区公厕建设项目</t>
  </si>
  <si>
    <t>奉节县市容环境卫生管理所</t>
  </si>
  <si>
    <t>新（改、扩）建</t>
  </si>
  <si>
    <t>各乡镇购置垃圾分类设施设备：垃圾分类箱体2240个、垃圾运输车77台、分类垃圾桶17万个、大件垃圾破碎机4台、扫地车10台、洒水车11台、吸污车4台。改造垃圾中转站13座，新建垃圾转运站一座，规模100吨/日；二、县城区改造垃圾中转站4座；配置大件垃圾处理设备2套、生活垃圾分类运输车8辆，新建和巩固农村生活垃圾分类示范村40个等；新建公厕12座、改扩建公厕34座</t>
  </si>
  <si>
    <t>奉节县高铁生态城环卫基础设施建设项目</t>
  </si>
  <si>
    <t>建设垃圾转运站1座，规模100吨/日，配套大件垃圾处理、垃圾分类收集清运设备等</t>
  </si>
  <si>
    <t>2022-2023</t>
  </si>
  <si>
    <t>奉节县建筑垃圾消纳场建设项目</t>
  </si>
  <si>
    <t>建设建筑垃圾消纳场1座，年处理能力为10万吨，日处理规模400t/d。建设内容主要包括：预处理车间、制砖车间、管理楼、门卫及计量间、地磅、消防水池、原料堆场、骨料堆场</t>
  </si>
  <si>
    <t>奉节县生活垃圾应急填埋场建设项目</t>
  </si>
  <si>
    <t>建设生活垃圾应急填埋场1座，日处理规模400t/d</t>
  </si>
  <si>
    <t>奉节县环保能源发电厂建设项目</t>
  </si>
  <si>
    <t>招商待定</t>
  </si>
  <si>
    <t>康乐镇</t>
  </si>
  <si>
    <t>建设规模1000t/d，分两期实施，一期建设规模500t/d（500t/d×1台），汽轮发电机装机容量12MW×1台。总占地约93.5亩</t>
  </si>
  <si>
    <t>奉节县水域清漂二期及码头库岸整治工程</t>
  </si>
  <si>
    <t>购置清漂设施设备：3艘全自动机械化水域清漂、1艘平板趸船、1辆装载机、1台破碎机、10艘人工清漂船、智能移动式监控设备2套，固定式监控设备10套，整治奉节县环卫清漂码头库岸面积2500㎡</t>
  </si>
  <si>
    <t>奉节县城区（旧居民楼)油烟整治项目</t>
  </si>
  <si>
    <t>永安、鱼复、夔门街道等</t>
  </si>
  <si>
    <t>永安、鱼复、夔门等街道</t>
  </si>
  <si>
    <t>对永安、鱼复、夔门街道无公共烟道的老居民楼安装公共烟道30套</t>
  </si>
  <si>
    <t>奉节县危险废物综合收集贮存项目</t>
  </si>
  <si>
    <t>重庆博汇环保工程有限公司</t>
  </si>
  <si>
    <t>建设厂房2000㎡及相关配套设施</t>
  </si>
  <si>
    <t>奉节县大宗工业固废综合利用项目</t>
  </si>
  <si>
    <t>建设工业固废综合利用项目厂房5000㎡及配套设施</t>
  </si>
  <si>
    <t>生态环境监管</t>
  </si>
  <si>
    <t>气象监测</t>
  </si>
  <si>
    <t>三峡国家气象公园（奉节试点）建设项目</t>
  </si>
  <si>
    <t>鱼复街道（玉带双珠）</t>
  </si>
  <si>
    <t>一、建设自动气象监测站，监测温度、雨量等气象要素。
二、建设户外科普展示区，含人工影响天气装备展示区、天文观象台展示区及科普长廊等。
三、建设生态气候互动体验馆1个</t>
  </si>
  <si>
    <t>2020-2023</t>
  </si>
  <si>
    <t>奉节县生态环境智能监管平台建设项目</t>
  </si>
  <si>
    <t>奉节县生态环境局</t>
  </si>
  <si>
    <t>全县</t>
  </si>
  <si>
    <t>奉节县生态环境智能监管平台建设、应急监测建设、综合执法能力建设及宣教能力提升。建设生态环境智能监管指挥中心500㎡、生态环境智能监管平台1个、生态环境监测物联网1套；购置水质、大气、土壤等监测设备300台/套，生态环境综合执法能力建设设备180台/套，生态环境保护宣教设施设备300台/套</t>
  </si>
  <si>
    <t>合计</t>
  </si>
  <si>
    <t xml:space="preserve">二、现代产业             </t>
  </si>
  <si>
    <t>现代产业</t>
  </si>
  <si>
    <t>农业</t>
  </si>
  <si>
    <t>农业产业、园区及基础设施类项目</t>
  </si>
  <si>
    <t>奉节县兴隆龙桥太和3万亩核心烟区烟田整治及基础设施配套项目</t>
  </si>
  <si>
    <t>奉节县烟草公司</t>
  </si>
  <si>
    <t>兴隆镇、龙桥乡、太和乡</t>
  </si>
  <si>
    <t>整治面积3万亩。土壤改良，农田整治，田间道路，蓄水池等基础设施配套工程</t>
  </si>
  <si>
    <t>奉节县10万亩白茶建设项目</t>
  </si>
  <si>
    <t>奉节奉节县种植业发展中心</t>
  </si>
  <si>
    <t>草堂镇、汾河镇等</t>
  </si>
  <si>
    <t>建设面积10万亩。土壤改良，农田整治，道路，水利工程，水肥一体化，加工厂，产品交易中心等相关配套工程</t>
  </si>
  <si>
    <t>奉节县100万头生猪现代生态农业链建设项目</t>
  </si>
  <si>
    <t>正邦集团有限公司</t>
  </si>
  <si>
    <t>青莲镇、康乐镇等</t>
  </si>
  <si>
    <t>出栏生猪100万头。圈舍，种猪繁育，商品猪育肥，饲料加工，屠宰及肉制品加工，冷链物流等相关工程</t>
  </si>
  <si>
    <t>奉节县国家级现代农业产业园创建项目</t>
  </si>
  <si>
    <t>乡镇人民政府及农业主体</t>
  </si>
  <si>
    <t>白帝镇、安坪镇等7个乡镇街道</t>
  </si>
  <si>
    <t>建设面积24.75万亩。脐橙果园基地，脐橙市场交易中心，洗选加工厂，道路，农田整治，水利等基础设施工程</t>
  </si>
  <si>
    <t>奉节县5万亩标准化蔬菜基地建设项目</t>
  </si>
  <si>
    <t>奉节县种植业发展中心</t>
  </si>
  <si>
    <t>龙桥乡、兴隆镇、平安等乡镇</t>
  </si>
  <si>
    <t>建设面积5万亩。农田整治，蓄水池，灌溉管网，田间道，库房，农产品加工厂，冷链物流等相关配套工程</t>
  </si>
  <si>
    <t>奉节县5万亩花椒基地建设项目</t>
  </si>
  <si>
    <t>石岗乡、康乐镇等乡镇</t>
  </si>
  <si>
    <t>建设面积5万亩。农田整治，蓄水池，灌溉管网，田间道，库房及烘烤房，农产品加工厂，冷链物流等相关配套工程</t>
  </si>
  <si>
    <t>奉节县5万亩优质水稻基地建设项目</t>
  </si>
  <si>
    <t>红土乡、公平镇、甲高镇等乡镇</t>
  </si>
  <si>
    <t>奉节县畜牧种质提升项目</t>
  </si>
  <si>
    <t>白帝镇、康乐镇等乡镇</t>
  </si>
  <si>
    <t>新建畜牧种场3个，扩建繁殖场30个。圈舍，管理用房，繁育场，蓄水池等相关配套工程</t>
  </si>
  <si>
    <t>奉节县农业生产社会化服务项目</t>
  </si>
  <si>
    <t>奉节县农业经营管理站</t>
  </si>
  <si>
    <t>服务50个行政村。生产资料供应，农业技术服务培训，农机服务，农产品销售、运输、加工等服务</t>
  </si>
  <si>
    <t>奉节县水产生态养殖示范项目</t>
  </si>
  <si>
    <t>奉节奉节县水产发展中心</t>
  </si>
  <si>
    <t>新民镇、康乐镇等</t>
  </si>
  <si>
    <t>水产养殖池2000亩。养殖池，沟渠，道路，引水工程，养殖尾水处理设施，种苗购买，电力工程等相关配套设施</t>
  </si>
  <si>
    <t>奉节县鱼类增殖放流项目</t>
  </si>
  <si>
    <t>奉节县水产发展中心</t>
  </si>
  <si>
    <t>长江干流、草堂河、梅溪河等</t>
  </si>
  <si>
    <t>购买种苗1000万尾。品种为大鲵，胭脂鱼、岩原鲤鱼、草鱼、鲤鱼、鲢鱼，鳙鱼等</t>
  </si>
  <si>
    <t>奉节县智慧农业建设项目</t>
  </si>
  <si>
    <t>奉节县农业经营主体及政府部门</t>
  </si>
  <si>
    <t>智慧农业示范点50个，益农信息站点379个。购置生产和加工环节智能化设备，智能监测设备，智能化自动化烘干设备，病虫防控设备等</t>
  </si>
  <si>
    <t>奉节县山区农田宜机化改造项目</t>
  </si>
  <si>
    <t>奉节县农业农村委员会</t>
  </si>
  <si>
    <t>改造农田3万亩，购置机械100台（套）。农田整治，田间道，农用设施用房，大中型农业机械、智能智慧机械等相关设施设备</t>
  </si>
  <si>
    <t>奉节县人工鱼巢建设项目</t>
  </si>
  <si>
    <t>草堂镇、康乐镇等</t>
  </si>
  <si>
    <t>面积10万㎡。水池建设，管网，水草，恒温设备等相关配套设施设备</t>
  </si>
  <si>
    <t>奉节县农产品品牌培育及市场拓展项目</t>
  </si>
  <si>
    <t>县农产品市场服务中心</t>
  </si>
  <si>
    <t>培育农产品品牌400个。土壤、农产品监测检测，质量追溯平台，品牌宣传，产品认证等相关项目</t>
  </si>
  <si>
    <t>奉节县蜜蜂产业链建设项目</t>
  </si>
  <si>
    <t>乡镇人民政府及企业主体</t>
  </si>
  <si>
    <t>兴隆镇、长安乡等乡镇</t>
  </si>
  <si>
    <t>新建养蜂场10个，带动养蜂农户2000户。蜂场建设，引进品种，管理、加工用房建设及设备采购等</t>
  </si>
  <si>
    <t>奉节县农村一二三产业融合先导区项目</t>
  </si>
  <si>
    <t>农村信息化服务平台20000㎡，农村创业孵化平台20000㎡，农村产权流转交易市场2个，农民职业教育培训学校2所，整治农村土地20万亩。培育生产、加工、流通、物流、体验、品牌、电商于一体的产业集群。</t>
  </si>
  <si>
    <t>奉节县牛羊猪屠宰及肉制品精深加工项目</t>
  </si>
  <si>
    <t>重庆市奉节县粮食有限责任公司</t>
  </si>
  <si>
    <t>夔门街道</t>
  </si>
  <si>
    <t>占地面积20亩，建筑面积20000㎡。场地平整，厂房，肉制品精深加工厂，管理用房，设施设备等相关配套工程</t>
  </si>
  <si>
    <t>奉节县茶叶深加工项目</t>
  </si>
  <si>
    <t>重庆市奉节县九品茶叶有限公司</t>
  </si>
  <si>
    <t>生态工业园区</t>
  </si>
  <si>
    <t>占地30亩，建筑面积7500㎡。加工厂房，加工生产设备，冷藏库，管理用房，仓库，车库，等配套工程</t>
  </si>
  <si>
    <t>奉节县优质粮油高产创建项目</t>
  </si>
  <si>
    <t>奉节县种子业发展中心</t>
  </si>
  <si>
    <t>打造优质良油基地30万亩。土地改良，基础设施配套，新品种引进筛选推广，新技术集成应用，病虫绿色防控，化肥农药双减，粮油品版打造</t>
  </si>
  <si>
    <t>奉节县竹园镇特色农产品项目</t>
  </si>
  <si>
    <t>成都市濛阳李氏农产品有限公司</t>
  </si>
  <si>
    <t>县投资促进中心</t>
  </si>
  <si>
    <t>竹园镇</t>
  </si>
  <si>
    <t>占地面积1500亩。大棚，水电设施，冷链物流设施设备，加工及仓储厂房等相关配套项目</t>
  </si>
  <si>
    <t>奉节果酒厂建设项目</t>
  </si>
  <si>
    <t>重庆市望仙酒业有限公司</t>
  </si>
  <si>
    <t>占地面积20亩，建筑面积8000㎡。办公楼，厂房，检测设备，灌装，原料仓储，成品仓储，车库，门卫，食堂，配电房等相关配套设施</t>
  </si>
  <si>
    <t>鲁抗中药材深加工项目</t>
  </si>
  <si>
    <t>山东鲁抗三叶开发有限公司</t>
  </si>
  <si>
    <t>一期主要生产易拉罐包装饮品，包括4500万听的冬虫夏草饮料、2000万听金银花凉茶及1000万听的葛根茯苓汤；二期主要以当地的中草药为原料，对中草药进行深加工，制取中草药提取物原料药</t>
  </si>
  <si>
    <t>奉节县牲畜饲养基地建设项目</t>
  </si>
  <si>
    <t>中国供销总社、重庆僖德实业有限公司</t>
  </si>
  <si>
    <t>公平镇、康乐镇</t>
  </si>
  <si>
    <t>占地面积1000亩，建筑面积3000㎡。场平工程，圈舍，管理用房，蓄水池，雨污水管网，饲料基地，加工厂房等相关配套工程</t>
  </si>
  <si>
    <t>奉节“三峡之巅”饮用水项目</t>
  </si>
  <si>
    <t>成都蓝风缘水业有限公司</t>
  </si>
  <si>
    <t>占地面积15亩。生产厂房，生产线，建设仓储等配套工程</t>
  </si>
  <si>
    <t>高标准农田建设项目</t>
  </si>
  <si>
    <t>奉节县2021-2025年高标准农田建设项目</t>
  </si>
  <si>
    <t>奉节县农田项目建设管理中心</t>
  </si>
  <si>
    <t>面积28.5万亩。土地整治，土壤改良，蓄水池，灌溉管网，田间道等相关配套工程</t>
  </si>
  <si>
    <t>农业综合执法能力建设项目</t>
  </si>
  <si>
    <t>奉节县农业综合执法能力建设项目</t>
  </si>
  <si>
    <t>奉节县农业综合行政执法支队</t>
  </si>
  <si>
    <t>永安街道县政路88号</t>
  </si>
  <si>
    <t>配备执法装备。执法船1艘，执法艇1艘，无人机2架，视频会议室，取证询问器材，执法软件终端，执法服装，执法车辆及办公用品等</t>
  </si>
  <si>
    <t>林业产业类项目</t>
  </si>
  <si>
    <t>奉节县木本油料综合加工项目</t>
  </si>
  <si>
    <t>草堂组团</t>
  </si>
  <si>
    <t>占地面积40000㎡。厂房建设，设备购置，绿化等相关配套项目</t>
  </si>
  <si>
    <t>奉节县中药材精深加工项目</t>
  </si>
  <si>
    <t>占地面积100000㎡。库房，厂房建设，仓储物流，设备购置，绿化等相关配套项目</t>
  </si>
  <si>
    <t>奉节县自动缫丝制绸深加工项目</t>
  </si>
  <si>
    <t>奉节祥飞茧丝绸有限价公司</t>
  </si>
  <si>
    <t>占地面积50000㎡。缫丝车间，剑杆织机车间，真丝数码印花车间，真丝服装车间等相关配套项目</t>
  </si>
  <si>
    <t>奉节县智能化养蚕项目</t>
  </si>
  <si>
    <t>草堂工业园及有关乡镇</t>
  </si>
  <si>
    <t>建筑面积60000㎡。建设集中式智能化养蚕车间，安装运用一体化智能养蚕设备，全过程自动监测桑蚕养殖系统，小蚕共育室及智能型自动化稚蚕饲育机，大蚕养蚕车间厂房等相关配套项目</t>
  </si>
  <si>
    <t>奉节县茅草坝生态康养基地建设项目</t>
  </si>
  <si>
    <t>兴隆、长安、龙桥等乡镇</t>
  </si>
  <si>
    <t>建设10万亩生态康养基地。场地平整，道路，活动中心，商务中心，接待中心，绿化等相关配套项目</t>
  </si>
  <si>
    <t>奉节县桑蚕基地建设项目</t>
  </si>
  <si>
    <t>奉节县林业产业发展中心</t>
  </si>
  <si>
    <t>新民镇、冯坪乡、青龙镇等</t>
  </si>
  <si>
    <t>建设15万亩桑蚕基地。品种改良，整地栽植等相关配套项目</t>
  </si>
  <si>
    <t>奉节县木本油料基地建设项目</t>
  </si>
  <si>
    <t>甲高镇、鹤峰乡等</t>
  </si>
  <si>
    <t>种植油橄榄13万亩、油茶7万亩。品种改良，整地栽植等相关配套项目</t>
  </si>
  <si>
    <t>奉节县中药材基地建设项目</t>
  </si>
  <si>
    <t>长安乡、云雾乡、平安乡等</t>
  </si>
  <si>
    <t>建设25万亩中药材基地。整地栽植等</t>
  </si>
  <si>
    <t>奉节县甲高三峡之巅特级初榨橄榄油厂项目（二期）</t>
  </si>
  <si>
    <t>甲高镇</t>
  </si>
  <si>
    <t>占地面积3000㎡。加工设备，菜籽油和小磨麻油设施设备，食用油灌装线，检化验设施设备，储油罐，广场及绿化，入厂道路等相关配套项目</t>
  </si>
  <si>
    <t>工业</t>
  </si>
  <si>
    <t>工业基础设施类项目</t>
  </si>
  <si>
    <t>奉节县小微企业园建设项目</t>
  </si>
  <si>
    <t>奉节县工业公司</t>
  </si>
  <si>
    <t>县经济信息委、生态工业园区管委会</t>
  </si>
  <si>
    <t>夔州街道、草堂组团</t>
  </si>
  <si>
    <t>甘溪沟创业园占地109亩，建设60000㎡小微企业创业园；草堂组团创业园占地约40亩，规划建设26000㎡小微创业园</t>
  </si>
  <si>
    <t>郑万高铁奉节牵引站220千伏外部电源建设工程</t>
  </si>
  <si>
    <t>奉节供电公司</t>
  </si>
  <si>
    <t>县经济信息委</t>
  </si>
  <si>
    <t>相关乡镇</t>
  </si>
  <si>
    <t>新建220kV线路44.7km</t>
  </si>
  <si>
    <t>2019-2021</t>
  </si>
  <si>
    <t>奉节县“非遗村”建设项目</t>
  </si>
  <si>
    <t>项目占地75亩，分A、B、C区3个地块，建筑总占地面积14620㎡， 建筑面积44208㎡，集聚我县仿古家具及工艺品企业</t>
  </si>
  <si>
    <t>2021-2024</t>
  </si>
  <si>
    <t>奉节县船厂整合搬迁项目</t>
  </si>
  <si>
    <t>华鑫船舶修造有限公司</t>
  </si>
  <si>
    <t>项目占地60亩，建设产能为10万载重吨/年的现代化船舶修造基地</t>
  </si>
  <si>
    <t>移动公司夔州街道办公楼建设项目</t>
  </si>
  <si>
    <t>中国移动奉节分公司</t>
  </si>
  <si>
    <t>夔州街道</t>
  </si>
  <si>
    <t>占地面积8亩，建筑面积约10000㎡</t>
  </si>
  <si>
    <t>奉节县固体综合利用项目</t>
  </si>
  <si>
    <t>湖北灰粉科技有限公司</t>
  </si>
  <si>
    <t>生态工业园区管委会</t>
  </si>
  <si>
    <t>主要建设2×2万吨粉煤灰仓储、3×2千吨灰粉成品仓储、气力输送管道及配套设施等</t>
  </si>
  <si>
    <t>奉节县生态工业园三期标准厂房建设工程（10-22#楼）</t>
  </si>
  <si>
    <t>奉节县生态工业园三期标准厂房工程，总建筑面积为20万㎡, 厂房结构为框架结构，地上四层，主要为6栋标准厂房的土建及室内外安装、公厕土建及安装、室外道路、管网、给排水等</t>
  </si>
  <si>
    <t>奉节县康乐消落区岸线生态综合治理工程（二期）</t>
  </si>
  <si>
    <t>康乐组团</t>
  </si>
  <si>
    <t>消落区二期治理KS0+472.42～KS1+176段。包括护岸工程、下河梯道等</t>
  </si>
  <si>
    <t>奉节县环草堂湖库岸整治及道路工程（工业园区污水处理厂~伍家嘴大桥段）</t>
  </si>
  <si>
    <t>库岸整治2577.38㎡，建设道路2.577km</t>
  </si>
  <si>
    <t>奉节县生态工业园眼镜镜架表面处理车间及工业污水处理厂建设项目</t>
  </si>
  <si>
    <t>占地面积19363㎡，建设电镀车间厂房14405㎡及日处理工业污水500吨污水处理厂</t>
  </si>
  <si>
    <t>奉节县工业园区（康乐组团）基础设施完善工程</t>
  </si>
  <si>
    <t>康乐大桥至上坝中学段滨江路建设，全长3.1km；新建七星大道全长2.96km；七星片区库岸综合整治工程库岸顶轴线长2.25km，造地253000㎡</t>
  </si>
  <si>
    <t>奉节县眼镜小镇建设工程</t>
  </si>
  <si>
    <t>规划建设2.4k㎡，集旅游、体验、销售于一体的眼镜特色小镇</t>
  </si>
  <si>
    <t>奉节县生态工业园加油站配套建设工程</t>
  </si>
  <si>
    <t>占地15亩，配套建设场坪、挡墙、道路等基础设施</t>
  </si>
  <si>
    <t>奉节县草堂组团二期基础设施建设</t>
  </si>
  <si>
    <t>奉节县草堂组团规划范围2.21k㎡内道路、管网、场坪等基础设施建设</t>
  </si>
  <si>
    <t>奉节县食品加工产业园建设项目</t>
  </si>
  <si>
    <t>项目占地300亩，新建食品加工厂房60000㎡，配套建设园区内道路、供排水、绿化等基础设施</t>
  </si>
  <si>
    <t>工业产业类项目</t>
  </si>
  <si>
    <t>奉节县复合材料产业园建设项目</t>
  </si>
  <si>
    <t>重庆纤亿科技有限公司</t>
  </si>
  <si>
    <t>项目占地50亩，打造集研发、制造、销售于一体的复合材料产业园</t>
  </si>
  <si>
    <t>奉节县装配式建筑产业基地建设项目</t>
  </si>
  <si>
    <t>安坪镇</t>
  </si>
  <si>
    <t>占地1000亩，建设装配式建筑产业园，打造200亿级装配式建筑产业集群</t>
  </si>
  <si>
    <t>奉节县康乐组团装配式建筑材料生产项目</t>
  </si>
  <si>
    <t>项目占地50亩，综合利用华电奉节电厂粉煤灰、脱硫石膏，建成年产高性能装配式混凝土构件100万方生产能力</t>
  </si>
  <si>
    <t>奉节县30万方ALC轻质板材生产项目</t>
  </si>
  <si>
    <t>重庆夔陶建材科技有限公司</t>
  </si>
  <si>
    <t>占地50亩，建设30万方ALC轻质板材生产厂房25000㎡，配套设施及设备安装等</t>
  </si>
  <si>
    <t>奉节美迪电声器件研发制造项目</t>
  </si>
  <si>
    <t>重庆美迪电声科技有限公司</t>
  </si>
  <si>
    <t>租用标准厂房4000㎡，购置115台生产设备，建成年产5000万个电声器件的生产车间</t>
  </si>
  <si>
    <t>奉节县规模化生物天然气工程试点项目</t>
  </si>
  <si>
    <t>占地约35亩，总规模500吨/天，一期200吨/天餐厨垃圾处理能力；二期规模300吨/天（含餐厨及厨余垃圾）处理能力</t>
  </si>
  <si>
    <t>服务业</t>
  </si>
  <si>
    <t xml:space="preserve">仓储物流类项目 </t>
  </si>
  <si>
    <t>奉节县粮食储备及应急保供体系建设项目</t>
  </si>
  <si>
    <t>奉节县粮食公司</t>
  </si>
  <si>
    <t>县商务委</t>
  </si>
  <si>
    <t>用地面积约34亩，建设2.5万吨应急保供粮食储备库及相关配套基础设施</t>
  </si>
  <si>
    <t>奉节县农产品冷链物流及肉制品加工销售基地</t>
  </si>
  <si>
    <t>草堂镇毛坪村</t>
  </si>
  <si>
    <t>新建冷链物流集散中心，建设5000吨冷冻冷藏立体仓库，配置冷链物流信息化设施设备，建设奉节腊肉网货加工示范基地及网货供应包装基地等配套设施，占地100亩</t>
  </si>
  <si>
    <t>奉节县农产品物流集散中心（农产品批发市场）建设</t>
  </si>
  <si>
    <t>奉节县夔州街道亿丰汽贸城北侧</t>
  </si>
  <si>
    <t>占地100亩，建设集收购、交易、物流配送、大数据分析等多功能为一体的农产品物流集散中心，配套冷链仓储、加工、包装、物流配送服务</t>
  </si>
  <si>
    <t>商贸物流类项目</t>
  </si>
  <si>
    <t>奉节县再生资源回收市场建设项目</t>
  </si>
  <si>
    <t>重庆百盐集团水电公司</t>
  </si>
  <si>
    <t>改建旧厂房和新建回收厂房、管理用房、宿舍及食堂等88827㎡，新建道路、 绿化、边坡治理防护及防洪工程46000㎡、挖填土石方53000m3 ,新建市政管网10500m</t>
  </si>
  <si>
    <t>奉节县县域综合型共同配送中心及配套交通设施建设项目</t>
  </si>
  <si>
    <t>新建1个城乡共同配送中心，占地面积约50亩，含配送大厅、仓库、电子信息平台、停车场、办公用房、物流分拨中心、公共配送中心等公用型仓储设施和配备自动分拣输送系统、自动化仓库、自动导向系统等自动化设施设备，配套完善物流疏散通道及甘溪沟桥梁等工程</t>
  </si>
  <si>
    <t>中国邮政快递奉节县物流中心建设项目</t>
  </si>
  <si>
    <t>中邮奉节分公司</t>
  </si>
  <si>
    <t>占地面积20亩，建筑面积10000㎡，建设办公楼一栋，邮政包裹快递分拣中心一处</t>
  </si>
  <si>
    <t>奉节县物流园区建设项目</t>
  </si>
  <si>
    <t>重庆赤甲集团</t>
  </si>
  <si>
    <t>鱼复街道、康乐工业园区</t>
  </si>
  <si>
    <t>白马物流园区建设项目占地面积约100亩，集中货运、仓储、周转等功能，满足冷链、百货、农产品、大件家电、矿产、建材等大宗货物周转集散的物流需求；康乐物流园区占地150亩，建设内容主要包含应急保供粮食储备库和粮油批发市场及粮油加工厂、农副产品加工等</t>
  </si>
  <si>
    <t>奉节县智能快件箱建设项目</t>
  </si>
  <si>
    <t>在城区主要街道小区布局150组智能快件箱，完善配送末端智能服务</t>
  </si>
  <si>
    <t>夔门印像夜市经济集聚区建设项目</t>
  </si>
  <si>
    <t>重庆市零零六实业有限公司</t>
  </si>
  <si>
    <t>夔门印像</t>
  </si>
  <si>
    <t>夔门印像占地面积30000㎡，将对整个街区提档升级，建设奉节夜间经济消费积集聚区，完善基础设施建设和附属配套功</t>
  </si>
  <si>
    <t>奉节县城区“中央厨房”建设项目</t>
  </si>
  <si>
    <t>建设1000㎡标准化无菌恒温加工房，300㎡冻库等设施，购置冷链物流车辆、标准无源恒温箱等配套设备</t>
  </si>
  <si>
    <t>奉节县藠头出口示范基地建设项目</t>
  </si>
  <si>
    <t>重庆丰都明富实业有限公司</t>
  </si>
  <si>
    <t>建设30亩藠头出口加工厂，内设分选、风干及包装等标准化设施设备，配套2000亩藠头种植基地</t>
  </si>
  <si>
    <t>奉节县江南脐橙商品化包装冷链物流仓储建设项目</t>
  </si>
  <si>
    <t>奉节县百荣果业有限公司</t>
  </si>
  <si>
    <t>项目拟占地面积约10亩，其中冷藏保鲜库三层共4000平方米，分选包装车间3000平方米，自动化分选线两条，专线冷藏运输车10台</t>
  </si>
  <si>
    <t>奉节县乡镇农贸市场或农产品产地集配中心建设项目</t>
  </si>
  <si>
    <t>全县涉及乡镇</t>
  </si>
  <si>
    <t>在有产业基础和条件的乡镇，建设15个乡镇农贸市场或5个农产品集配中心，建设一批具集货、检测、分选、加工、冷藏、配送和信息平台等基本功能的农贸市场和集配中心</t>
  </si>
  <si>
    <t>奉节县中南石油成品油库扩能改造项目</t>
  </si>
  <si>
    <t>中南石油</t>
  </si>
  <si>
    <t>鱼复街道茶店社区</t>
  </si>
  <si>
    <t>新增5000立方米储油罐6个，建成后成品油存储量达30000吨</t>
  </si>
  <si>
    <t>2022-2024</t>
  </si>
  <si>
    <t>奉节县金盆建材物流园区建设项目</t>
  </si>
  <si>
    <t>鱼复街道金盆社区</t>
  </si>
  <si>
    <t>占地150亩，主要集中建材仓储批发、煤炭储运、水泥、沙石等大宗物资运输周转配送功能，满足农资和建材仓储集散需求</t>
  </si>
  <si>
    <t>三峡（奉节）国际农产品集散中心建设项目</t>
  </si>
  <si>
    <t>修缮金宇广场60000平方米商业房屋和设施设备及附属设施，安装电梯5台、升降平台2个，安装线上线下智能化系统</t>
  </si>
  <si>
    <t>奉节县中药材交易中心及产业链建设项目</t>
  </si>
  <si>
    <t>国药集团运营团队</t>
  </si>
  <si>
    <t>县域云雾、龙桥、太和、兴隆等</t>
  </si>
  <si>
    <t>占地面30亩，建筑面积50000㎡。电子交易中心，交易大楼，中药饮片加工基地，生物萃取加工厂，制约厂，物流等相关配套工程</t>
  </si>
  <si>
    <t>文旅业</t>
  </si>
  <si>
    <t>全域文化旅游类</t>
  </si>
  <si>
    <t>奉节县九天龙凤片区建设项目</t>
  </si>
  <si>
    <t>县文化旅游委</t>
  </si>
  <si>
    <t>兴隆镇及相关乡镇</t>
  </si>
  <si>
    <t>包括九天龙凤国家级生态康养度假区项目、民俗风情文化体验区建设项目、九天龙凤国际山水极限运动项目打造工程、奉节喀斯特地貌主题公园、龙桥土家族乡村风貌休闲绿道、奉节休闲养生旅游文化综合体、九盘河景区开发项目、奉节县茅草坝房车营地项目等</t>
  </si>
  <si>
    <t>奉节县白帝城瞿塘峡片区建设项目</t>
  </si>
  <si>
    <t>白帝镇、夔门街道、白龙村、瞿塘村等</t>
  </si>
  <si>
    <t>新建、改建</t>
  </si>
  <si>
    <t>包括（大夔门生态山水文化休闲度假区）环草堂湖开发项目、“三峡之巅 诗·橙奉节”全媒体营销项目、《归来三峡》观演节目优化项目、白帝城·瞿塘峡国家5A级景区创建工程、夔州古城文化旅游服务综合体、奉节县白帝城大遗址展示中心及考古遗址公园建设项目、奉节县“三峡之巅”景区建设项目、奉节县草堂湖库岸综合整治工程、三峡之巅山水极限运动项目打造工程、奉节三峡康养旅游示范项目、奉节海军军事文化传播基地、奉节县桃子山游客服务点、奉节县宝塔坪游客换乘中心及国际旅游游轮母港项目、三峡影视城建设项目、中华诗城文化产业聚集区（诗歌小镇）及历史文化街区项目等</t>
  </si>
  <si>
    <t>奉节县平安青莲片区建设项目</t>
  </si>
  <si>
    <t>平安乡、公平镇、竹园镇</t>
  </si>
  <si>
    <t>包括奉节川东游击队（奉节）红色特色旅游小镇项目、关门山大峡谷生态旅游度假区项目、长龙山道教文化体验区项目、竹园历史文化名镇建设项目等</t>
  </si>
  <si>
    <t>奉节县全域智慧旅游项目</t>
  </si>
  <si>
    <t>华侨城集团运营团队</t>
  </si>
  <si>
    <t>县域内</t>
  </si>
  <si>
    <t>五星级酒店20000㎡，游客接待中心5000㎡，数值控制中心500㎡，道路100km，机器人动漫、诗歌小镇，智慧软件系统等相关配套工程</t>
  </si>
  <si>
    <t>奉节县城市功能提升建设项目</t>
  </si>
  <si>
    <t>县文化旅游委、县投资促进中心</t>
  </si>
  <si>
    <t>包括全域智慧旅游平台工程、“中华诗城”文化旅游精品工程、城市文化旅游消费综合体（西部新区）项目、长江南岸滨江文化长廊项目、城市星级酒店及涉外酒店建设项目、夔州府国家级非遗产业示范区建设项目、诗城文化品牌创建工程、市县级文物保护点修缮整治项目、中华优秀诗歌文化传承发展示范区、国家机关定点康养基地项目等</t>
  </si>
  <si>
    <t>乡村旅游</t>
  </si>
  <si>
    <t>奉节清水绿岸乡村旅游项目</t>
  </si>
  <si>
    <t>建设滨江步游道15km，完善绿化、亮化景观设施，排水、标牌、警示牌等旅游基础设施</t>
  </si>
  <si>
    <t>云雾土家族乡民俗风情街</t>
  </si>
  <si>
    <t>奉节县文化旅游委</t>
  </si>
  <si>
    <t>云雾土家族乡</t>
  </si>
  <si>
    <t>依托场镇现有规模，打造500m长的土家文化风情街，立面改造10000㎡及附属设施</t>
  </si>
  <si>
    <t>云雾土家族乡屏峰石林旅游开发</t>
  </si>
  <si>
    <t>新建游客接待中心2000㎡、游客通道3km、观景平台3个、大型停车场1个、公厕2个及配套相关旅游设施</t>
  </si>
  <si>
    <t>奉节县长安田园康养生活示范中心</t>
  </si>
  <si>
    <t>百盐房地产公司</t>
  </si>
  <si>
    <t>长安乡</t>
  </si>
  <si>
    <t xml:space="preserve">
总用地1000亩，其中建设用地500亩，菜畦地500亩，建筑面积40万平方米，建设集康养、运动、休闲、田园劳作为一体的田园康养示范中心</t>
  </si>
  <si>
    <t>云雾土家族乡红椿坝旅游开发</t>
  </si>
  <si>
    <t>云雾土家族乡人民政府</t>
  </si>
  <si>
    <t>新建游客接待中心2000㎡，趣味游玩中心5000㎡，环湖跑马道6.5km，环湖骑行道7km，环湖景观带7km，露营基地1个及游玩设施；修缮加固猫儿梁登山步道</t>
  </si>
  <si>
    <t>五马镇樟木村生态产业观光园4A级景区</t>
  </si>
  <si>
    <t>五马镇政府</t>
  </si>
  <si>
    <t>五马镇</t>
  </si>
  <si>
    <t>改造升级游客接待中心2000㎡，新建游步道2000㎡，绿化15000㎡，厕所1个及相关附属设施</t>
  </si>
  <si>
    <t>奉节县小寨电站缆车道排危改造项目</t>
  </si>
  <si>
    <t>兴隆镇</t>
  </si>
  <si>
    <t>新建缆车道路600m</t>
  </si>
  <si>
    <t>奉节县乡村旅游示范点项目</t>
  </si>
  <si>
    <t>乡村旅游经营业主</t>
  </si>
  <si>
    <t>公平镇、兴隆镇、永乐镇等乡镇</t>
  </si>
  <si>
    <t xml:space="preserve">新（改、扩）建
</t>
  </si>
  <si>
    <t>占地面积5000亩，四星级农家乐10家，五星级农家乐5家。道路，接待中心，观光步道，游乐设施，餐饮住宿用房，绿化工程等相关配套设施</t>
  </si>
  <si>
    <t>奉节县中国长江柑橘博览园建设项目</t>
  </si>
  <si>
    <t>奉节县生态公司</t>
  </si>
  <si>
    <t>县脐橙产业中心</t>
  </si>
  <si>
    <t>白帝镇</t>
  </si>
  <si>
    <t>占地面积30亩，建筑面积7000㎡。土建工程、给排水工程、电气工程、采暖通风工程、消防工程、装饰工程、绿化工程等相关配套工程</t>
  </si>
  <si>
    <t>三、城乡发展</t>
  </si>
  <si>
    <t>城乡发展</t>
  </si>
  <si>
    <t>城镇基础设施</t>
  </si>
  <si>
    <t>城市景观园林绿化提档升级项目</t>
  </si>
  <si>
    <t>奉节县城区人居环境改造项目</t>
  </si>
  <si>
    <t>夔州街道、鱼复街道、永安街道</t>
  </si>
  <si>
    <t>夔州街道冒峰片区2个坡坎崖地块，总复绿面积87564.03m2
；鱼复街道三马山片区11个坡坎崖地块，总复绿面积124384m2；永安街道头道河片区14个坡坎崖地块，总复绿面积130820m2。</t>
  </si>
  <si>
    <t>奉节县朱衣河狮子包段生态修复工程</t>
  </si>
  <si>
    <t>高边坡生态修复41825m²</t>
  </si>
  <si>
    <t>奉节县城区老旧社区公共绿化及配套设施改造项目</t>
  </si>
  <si>
    <t>鱼复街道、永安街道、夔门街道</t>
  </si>
  <si>
    <t>鱼复街道城区内老旧片区15个社区和永安街道城区内老旧片区内9个社区小游园的绿化、人行步道、排水设施、护栏等基础设施整治改造；夔门街道城区内老旧片区内9个社区小游园2.8万㎡的绿化、人行步道、排水设施、护栏等基础设施整治改造；三国苑公园等绿化景观升级、基础设施改造约6.3万㎡</t>
  </si>
  <si>
    <t>奉节县城区公园景观提档升级项目</t>
  </si>
  <si>
    <t>滨江路沿线、鱼复街道</t>
  </si>
  <si>
    <t>滨江公园等绿化景观提档升级、基础设施改造约60.9万㎡；新竹、鱼复避灾公园改建15万平方米，增设人行步道及游乐设施等；凤凰山森林公园改建30万平方，增设人行步道及游乐设施等。</t>
  </si>
  <si>
    <t>奉节县城西出口公园景观绿化改造项目</t>
  </si>
  <si>
    <t>永安街道</t>
  </si>
  <si>
    <t>改造总面积37000㎡，主要内容：打通连接周边居民区道路、对建成的广场、平台、园路、绿化苗木、配套公园设施等进行修复和提档升级</t>
  </si>
  <si>
    <t>奉节县城区公园景观绿化改造项目</t>
  </si>
  <si>
    <t>康宁公园：改造总面积68000㎡，主要内容：打通连接周边居民区道路、对建成的广场、平台、园路、绿化苗木、配套公园设施等进行修复和提档升级；香山公园：改造总面积32000㎡，主要内容：打通连接周边居民区道路、对建成的广场、平台、园路、绿化苗木、配套公园设施等进行修复和提档升级。</t>
  </si>
  <si>
    <t>奉节县市民广场建设工程</t>
  </si>
  <si>
    <t>新建广场1座，面积约5万㎡</t>
  </si>
  <si>
    <t>奉节县幸福中学前景观绿化城市小游园项目</t>
  </si>
  <si>
    <t>新增8万平方绿化，增设人行步道及休闲设施等</t>
  </si>
  <si>
    <t>城市道路配套绿化项目</t>
  </si>
  <si>
    <t>奉节县夔州街道城市道路配套绿化项目</t>
  </si>
  <si>
    <t>改造总面积36400㎡，主要内容：隔离带绿化人行道铺装、路灯等配套设施</t>
  </si>
  <si>
    <t>2023-2025</t>
  </si>
  <si>
    <t>城区路灯及配套设备改造工程</t>
  </si>
  <si>
    <t>奉节县城区路灯及配套设备改造工程</t>
  </si>
  <si>
    <t>奉节县城市市政设施管理所</t>
  </si>
  <si>
    <t>奉节县城区</t>
  </si>
  <si>
    <t>改造路灯4550盏；新增路灯高杆LED1000盏；更换电缆34000m、老化的高压供电设备38台</t>
  </si>
  <si>
    <t>街道路灯智能改造工程</t>
  </si>
  <si>
    <t>奉节县城区道路灯智能改造工程</t>
  </si>
  <si>
    <t>鱼复街道、夔门街道、永安街道、夔州街道</t>
  </si>
  <si>
    <t>新建/改扩建</t>
  </si>
  <si>
    <t>建设7200个控制终端,配套智能智慧平台</t>
  </si>
  <si>
    <t>奉节县城区护栏改造工程</t>
  </si>
  <si>
    <t>更换及增加城区桥梁、临江、临坎护栏30km</t>
  </si>
  <si>
    <t>奉节县老旧小区智慧城管综合平台建设</t>
  </si>
  <si>
    <t>奉节县数字化城市管理中心</t>
  </si>
  <si>
    <t>永安街道、鱼复街道、夔门街道</t>
  </si>
  <si>
    <t>建设面积52.5万平方米。建设内容：完善智慧城管综合平台、城市管理大数据分析决策系统、高清视频监控、智慧停车、智慧环卫、智慧路灯、智慧井盖等</t>
  </si>
  <si>
    <t>奉节县移民城镇停车诱导系统项目</t>
  </si>
  <si>
    <t>建设主要内容：城区范围内35个停车场，152块诱导屏以及与之配套的管理及应用平台建设</t>
  </si>
  <si>
    <t>市政基础设施改造项目</t>
  </si>
  <si>
    <t>奉节县城区市政基础设施改造项目</t>
  </si>
  <si>
    <t>鱼复街道黑寒包、荫里坪、步云社区、吴家湾、茶店社区、辽宁小学片区、诗城广场片区改造路灯800盏，新增路灯130盏，改造线路10000m，更换护栏7km，整治道路10000㎡；永安街道古坟包、乌龟包、邵家包、刘家包、下王家坪、竹枝社区改造路灯600盏，新增路灯20盏，线路改造7000m，更换护栏6km，整治道路60000㎡；夔门街道赵家包改造路灯300盏，改造线路1000m，更换护栏1km。</t>
  </si>
  <si>
    <t>奉节县城区道路提档升级工程</t>
  </si>
  <si>
    <t>车行道铺设沥青约35.8万㎡，人行道透水砖更换成花岗石地砖约15万㎡</t>
  </si>
  <si>
    <t>奉节县城移民安置区桥梁除险加固整治工程</t>
  </si>
  <si>
    <t>涉及老县城至新县城范围内的合计12座桥梁进行病害处治及桥梁容貌整治</t>
  </si>
  <si>
    <t>张家包大桥至施家梁子大桥桥下护坡建设工程</t>
  </si>
  <si>
    <t>桥下护坡治理约2.3万㎡</t>
  </si>
  <si>
    <t>奉节县鱼复街道孙家沟移民出行通道改造工程</t>
  </si>
  <si>
    <t>建筑物占地41.10㎡，架空人行天桥及人行道、平台占地218.82㎡</t>
  </si>
  <si>
    <t>奉节县城区智慧照明和智慧在线监测系统建设项目</t>
  </si>
  <si>
    <t>政通桥、张家包大桥等9座桥梁及收容所北侧、西江湾等5处高边坡在线监测系统建设.建设7200个控制终端及智能智慧平台</t>
  </si>
  <si>
    <t>奉节县城区应急广播建设项目</t>
  </si>
  <si>
    <t>城区各街道社区小区安装应急广播1500套</t>
  </si>
  <si>
    <t>小区综合帮扶项目</t>
  </si>
  <si>
    <t>奉节县城小区综合帮扶项目</t>
  </si>
  <si>
    <t>鱼复街道、永安街道</t>
  </si>
  <si>
    <r>
      <rPr>
        <b/>
        <sz val="11"/>
        <rFont val="宋体"/>
        <charset val="134"/>
      </rPr>
      <t>鱼复街道迎宾社区：</t>
    </r>
    <r>
      <rPr>
        <sz val="11"/>
        <rFont val="宋体"/>
        <charset val="134"/>
      </rPr>
      <t xml:space="preserve">总占地21375.1m2（合32.06亩），其中硬质铺装6927.4 m2，绿地面积14447.7m2。总建筑面积60m2，全部为服务用房。项目建设主要包括广场工程、绿化工程、给排水工程、电气工程等。
</t>
    </r>
    <r>
      <rPr>
        <b/>
        <sz val="11"/>
        <rFont val="宋体"/>
        <charset val="134"/>
      </rPr>
      <t>永安街道胡家社区：</t>
    </r>
    <r>
      <rPr>
        <sz val="11"/>
        <rFont val="宋体"/>
        <charset val="134"/>
      </rPr>
      <t>完善高速公路下道口功能性设施，改造扩宽高速公路下道口公路，完善配套市政设施，附属景观提档升级等，道路长度0.85公路，改造道路23800平方米，绿地36870平方米。</t>
    </r>
  </si>
  <si>
    <t>奉节县高铁生态城（棚户区）路网及配套设施项目</t>
  </si>
  <si>
    <t>奉节县高铁生态城（棚户区）路网及配套设施项工程</t>
  </si>
  <si>
    <t>重庆奉节城市建设有限公司</t>
  </si>
  <si>
    <t>路幅宽16m道路7327m；路幅宽25m全长6111.67m；路幅宽40m全长590m；道路全线设置综合管廊，并包含桥梁3座，挡墙4段，人行地通道6座。</t>
  </si>
  <si>
    <t xml:space="preserve">奉节县高铁生态城（棚户区）路网及配套设施项目（二期）支路工程
</t>
  </si>
  <si>
    <t>纵十七路、纵十九路等8条为城市主干路，全长1759.226m，标准路幅宽25m，；纵十七路等6条支路总长约2400m，标准路幅均宽16m；全线含挡墙等附属设施工程</t>
  </si>
  <si>
    <t>奉节县高铁片区邻里中心建设项目</t>
  </si>
  <si>
    <t>用地面积14491㎡，总建筑面积41087㎡</t>
  </si>
  <si>
    <t>奉节县西部新区路网完善工程</t>
  </si>
  <si>
    <t>奉节县西部新区马槽梁片区1号路道路工程</t>
  </si>
  <si>
    <t>城市次干道，全长1431.809m。路幅宽度21m。建设内容包含路基、路面、人行道及附属设施、交通、绿化、防护、给排水、照明等工程</t>
  </si>
  <si>
    <t>奉节县西部新区胡家坝片区路网完善工程</t>
  </si>
  <si>
    <t>纵一路、横一路、横二路及横三路段等4条城市主干道，全长约1100m,标准路幅22m</t>
  </si>
  <si>
    <t>中国长江三峡油橄榄特色小镇（甲高）乡村振兴项目</t>
  </si>
  <si>
    <t>甲高镇政府</t>
  </si>
  <si>
    <t>油橄榄综合服务中心、大型冷冻仓库、加工厂及附属设施建筑面积约10000㎡；特色小镇基础设施及综合治理配套工程等</t>
  </si>
  <si>
    <t>奉节县夔州街道居民安置房建设项目</t>
  </si>
  <si>
    <t>县城市建设公司</t>
  </si>
  <si>
    <t>总用地面积23349平方米，总建筑面积约70000平方米，配套小区道路、绿化、排水等基础设施建设</t>
  </si>
  <si>
    <t>2021-2021</t>
  </si>
  <si>
    <t>奉节县西部新区既有道路市政消火栓补建工程</t>
  </si>
  <si>
    <t>实施西部新区约3000m城市干线道路上200个市政消火栓建设</t>
  </si>
  <si>
    <t>排水管网智慧平台建设项目</t>
  </si>
  <si>
    <t>奉节县排水管网智慧平台建设项目</t>
  </si>
  <si>
    <t>县城14平方公里范围内的地形探测、管道物探、排水管网整改建设及信息系统建设等</t>
  </si>
  <si>
    <t>奉节县高铁生态城污水处理厂建设项目</t>
  </si>
  <si>
    <t>建设日处理生活污水1.5万吨的污水处理厂</t>
  </si>
  <si>
    <t>奉节县城区排水防涝排洪设施工程</t>
  </si>
  <si>
    <t>夔州街道、鱼复街道道</t>
  </si>
  <si>
    <t>雨水管网17100m，抽水设施2处，防涝排洪渠3150m，污水管网工程4800m，箱涵工程1695m</t>
  </si>
  <si>
    <t>奉节县城市雨水管网工程</t>
  </si>
  <si>
    <t>永安街道、鱼复街道、夔门街道、朱衣镇</t>
  </si>
  <si>
    <t>雨水管网44.55km,污水管网工程4.25km，海绵城市项目15600㎡</t>
  </si>
  <si>
    <t>奉节县海绵城市建设项目</t>
  </si>
  <si>
    <t>奉节县高铁新城片区海绵城市建设工程</t>
  </si>
  <si>
    <t>对359.9公顷内的房屋进行轻质绿色屋顶、雨水花园改造，透水铺装、检测设备采购安装、生态停车场等</t>
  </si>
  <si>
    <t>奉节县西部新区职教中心片区海绵城市健身工程</t>
  </si>
  <si>
    <t>建设规模816000㎡。建设内容包括：职业教育中心、西部新区第一小学、澳海澜庭、天佑中央公园、行政次中心等片区海绵城市建设</t>
  </si>
  <si>
    <t>老旧小区基础设施改造项目</t>
  </si>
  <si>
    <t>奉节县老旧小区改造项目</t>
  </si>
  <si>
    <t>奉节县永安街道办事处</t>
  </si>
  <si>
    <t>改造道路路面、小区地面及人行道约85万㎡，内容包括：道路、护栏、污水、雨水、生化池、电缆、绿化、配套休闲、体育健身、安全消防设施等</t>
  </si>
  <si>
    <t>奉节县草堂棚改安置项目</t>
  </si>
  <si>
    <t>草堂镇</t>
  </si>
  <si>
    <t>建设用地面积53215.82㎡，总建筑面积173025㎡</t>
  </si>
  <si>
    <t>公共停车场建设及改造项目</t>
  </si>
  <si>
    <t>奉节县城区公共停车场建设项目</t>
  </si>
  <si>
    <t>永安街道、鱼复街道</t>
  </si>
  <si>
    <t>包括清水河岸东侧、刘家包老县府广场、聋哑学校操场、古坟包小区、吴家湾、电信局东侧、水井沟、卫校南侧、报国路小学西侧、看守所东侧、王家坪蔬菜批发市场、邵家包小区等</t>
  </si>
  <si>
    <t>棚户区改造</t>
  </si>
  <si>
    <t>奉节县剩余片区棚户区改造项目</t>
  </si>
  <si>
    <t>相关街道、乡镇</t>
  </si>
  <si>
    <t>对奉节县剩余片区50.2万㎡实施棚户区改造</t>
  </si>
  <si>
    <t>应急能力建设</t>
  </si>
  <si>
    <t>奉节县应急指挥中心标准化建设项目</t>
  </si>
  <si>
    <t>奉节县应急管理局</t>
  </si>
  <si>
    <t>县应急局</t>
  </si>
  <si>
    <t>建筑面积约300㎡，包括指挥大厅、会商室、应急广播室、值班室以及动力机房、信息化系统配套及辅助场所等</t>
  </si>
  <si>
    <t>2021—2021</t>
  </si>
  <si>
    <t>奉节县应急救援及物资储备中心</t>
  </si>
  <si>
    <t>建筑面积约20000㎡，建设内容：储备库房、室外货场、晾晒场、辅助设施用房、停车场、道路、培训中心、培训基地、野外拓展训练场、应急救援简易码头等相关配套工程</t>
  </si>
  <si>
    <t>2021—2022</t>
  </si>
  <si>
    <t>奉节县城市消防救援站建设</t>
  </si>
  <si>
    <t>奉节县消防救援大队</t>
  </si>
  <si>
    <t>县消防救援大队</t>
  </si>
  <si>
    <t>新建鱼复街道小型消防站，用地面积约2800㎡，建筑面积3000㎡，配备车辆器材、营产营具等设施</t>
  </si>
  <si>
    <t>奉节县乡镇人民政府专职消防站建设项目</t>
  </si>
  <si>
    <t>永乐镇、汾河镇、五马镇政府等</t>
  </si>
  <si>
    <t>永乐镇、汾河镇、五马镇等</t>
  </si>
  <si>
    <t>新建永乐镇、汾河镇、五马镇等3个乡镇专职消防站建设，建筑面积约1000㎡/个，配备车辆等设施设备</t>
  </si>
  <si>
    <t>农村基础设施</t>
  </si>
  <si>
    <t>奉节县村庄公共基础设施建设工程</t>
  </si>
  <si>
    <t>全县30个乡镇126个行政村</t>
  </si>
  <si>
    <t>30个村庄公共基础建设。车行道路，入户便道，场地硬化，便民服务中心等相关配套工程</t>
  </si>
  <si>
    <t>奉节县墨溪河生态农田整治项目</t>
  </si>
  <si>
    <t>鹤峰乡、新民镇、五马镇</t>
  </si>
  <si>
    <t>整治面积5000亩。河堤治理，土地整治，土壤改良，田间道，生态修复，灌溉管网等基础设施</t>
  </si>
  <si>
    <t>农村集中供水工程</t>
  </si>
  <si>
    <t>农村模化供水工程</t>
  </si>
  <si>
    <t>公平、石岗、康乐、安坪镇、永乐镇、朱衣镇、康坪乡、白帝镇、草堂镇</t>
  </si>
  <si>
    <t>水厂3座，管网80km。水厂、管道安装等配套工程</t>
  </si>
  <si>
    <t>集镇规模化供水改造工程</t>
  </si>
  <si>
    <t>吐祥、新民、甲高、竹园、公平、安坪、永乐、康乐、兴隆</t>
  </si>
  <si>
    <t>改造9座集镇水厂。规模化水厂进行维修改造、管网等配套工程</t>
  </si>
  <si>
    <t>村级供水规范化改造工程</t>
  </si>
  <si>
    <t>各乡镇人民政府</t>
  </si>
  <si>
    <t>改造100处村级水厂。村级集中供水配备净化消毒设施，输配水管网优化改造</t>
  </si>
  <si>
    <t>四、基础设施</t>
  </si>
  <si>
    <t>基础设施</t>
  </si>
  <si>
    <t>交通运输类</t>
  </si>
  <si>
    <t>铁路</t>
  </si>
  <si>
    <t>郑万高铁奉节至巫溪支线</t>
  </si>
  <si>
    <t>渝万公司</t>
  </si>
  <si>
    <t>县交通局</t>
  </si>
  <si>
    <t>客专，设计时速250km/h，全长45km，奉节境内约23km</t>
  </si>
  <si>
    <t>安张铁路（奉节段）</t>
  </si>
  <si>
    <t>在郑万高铁巫溪支线的基础上，着重研究奉节站南向接线方案，南向接线奉节境内约90km，客货兼顾，设计时速200km/h</t>
  </si>
  <si>
    <t>2022-2026</t>
  </si>
  <si>
    <t>沿江铁路（奉节段）</t>
  </si>
  <si>
    <t>客货兼顾，设计时速160km/h，境内里程约60km</t>
  </si>
  <si>
    <t>郑万高铁（奉节段）</t>
  </si>
  <si>
    <t>客运专线，设计时速350km/h，境内里程55.4km</t>
  </si>
  <si>
    <t>2016-2021</t>
  </si>
  <si>
    <t>奉节县有轨电车工程</t>
  </si>
  <si>
    <t>夔州街道、夔门街道、夔州街道、安坪镇、五马镇、兴隆镇</t>
  </si>
  <si>
    <t>全长68公里，县城至白帝城有轨电车道18km、县城至兴隆有轨电车道全长50km</t>
  </si>
  <si>
    <t>2022-2025</t>
  </si>
  <si>
    <t>奉节县高铁站换乘中心工程</t>
  </si>
  <si>
    <t>奉节县城市建设公司</t>
  </si>
  <si>
    <t>总用地面积22931㎡，总建筑面积52352㎡，其中广场小商业建筑面积1440㎡，地下一层建筑面积21378㎡，包括集散中心、配套商业、换乘大厅、公交车场、停车车场等，地下二层建筑面积21378㎡，包括换乘大厅，出租车场、社会车停车场等、配套商业、设备用房等，地下三层建筑面积8156㎡，含社会车辆停车场等</t>
  </si>
  <si>
    <t>高速公路</t>
  </si>
  <si>
    <t>万州至巫山南线高速（奉节段）</t>
  </si>
  <si>
    <t>全线160km，其中奉节境内60km，设计时速80km/h，双向四车道，路宽25.5m</t>
  </si>
  <si>
    <t>巫（溪）奉（节）利（川）高速</t>
  </si>
  <si>
    <t>从巫云开高速朝阳接线，经平安、竹园、青莲、公平，以公黄隧道至县城西部新区与G42相接，然后跨长江，经五马、青龙、吐祥接利川界，奉节境内96km，设计时速80km/h，双向四车道，路宽25.5m</t>
  </si>
  <si>
    <t>寂静至南溪高速公路</t>
  </si>
  <si>
    <t>境内长约35km,设计时速80km/h，双向四车道，路宽25.5m</t>
  </si>
  <si>
    <t>2024-2029</t>
  </si>
  <si>
    <t>奉节县其他高速公路工程</t>
  </si>
  <si>
    <t>夔州街道、朱衣镇</t>
  </si>
  <si>
    <t>G42奉节互通改造工程，改造下道匝道2km消除安全隐患，修建一座260m长上跨郑万高铁的桥梁改善平面线形，扩宽扩长收费广场360m改善拥堵、G42黄井互通新建工程，G42主线改线2km及互通建设、G42奉节西互通新建工程，建设规模主线长0.859km，匝道长3.298km，采用设计速度40km/h共设置5座桥梁，桥梁总长约2.1km、新建G42白帝镇八阵互通新建工程总长约3km的互通</t>
  </si>
  <si>
    <t>国省干线公路</t>
  </si>
  <si>
    <t>奉节县国省干线公路工程</t>
  </si>
  <si>
    <t>冯坪乡、兴隆镇、汾河镇、白帝镇、夔门街道、永乐镇、鹤峰乡、石岗乡、公平镇、红土乡、甲高镇、安坪镇、永乐镇、新民镇、五马镇、大树镇、竹园镇、羊市镇</t>
  </si>
  <si>
    <t>国省干线升级改造301.488公里，其中国道146.128公里（含白龙寺隧道2.992公里），省道155.36公里</t>
  </si>
  <si>
    <t>奉节县北岸隧道工程</t>
  </si>
  <si>
    <t>夔州街道、石岗乡</t>
  </si>
  <si>
    <t>全长约12km，其中隧道约7km，二级公路技术标准，沥青混凝土路面</t>
  </si>
  <si>
    <t>长江大桥至木瓜溪大桥隧道</t>
  </si>
  <si>
    <t>全长约2km，二级公路技术标准，沥青混凝土路面</t>
  </si>
  <si>
    <t>产业路</t>
  </si>
  <si>
    <t>奉节县产业公路工程</t>
  </si>
  <si>
    <t>吐祥镇、羊市镇、夔州街道、朱衣镇、夔门街道、康乐镇、太和乡、青龙镇、长安乡、云雾乡、永乐镇、鹤峰乡、新民镇、五马镇、公平镇、青莲镇</t>
  </si>
  <si>
    <t>新建或改建产业道路208.024公里，其中新建141.524公里，改建66.5公里</t>
  </si>
  <si>
    <t>县乡道</t>
  </si>
  <si>
    <t>奉节县县乡公路工程</t>
  </si>
  <si>
    <t>提升一批乡道为县道，全长1750km、提升一批村道为乡道，全长2100km</t>
  </si>
  <si>
    <t>城市道路</t>
  </si>
  <si>
    <t>奉节县城市道路工程</t>
  </si>
  <si>
    <t>鱼复街道、夔门街道、夔州街道、安坪镇、永乐镇、永安街道</t>
  </si>
  <si>
    <t>全长46.378公里，其中含半岛隧道2.81公里，关刀峡长江二桥0.72公里，宝塔坪特大桥1.196公里</t>
  </si>
  <si>
    <t>水运</t>
  </si>
  <si>
    <t>奉节县水运工程</t>
  </si>
  <si>
    <t>鱼复街道、夔门街道、康乐镇、安坪镇、永安街道</t>
  </si>
  <si>
    <t>新建2个5000吨级泊位，3000吨级旅游客运泊位3个，2000吨级散货泊位2个，3000吨级件杂泊位2个，锚泊区300艘货船服务能力</t>
  </si>
  <si>
    <t>通组公路</t>
  </si>
  <si>
    <t>奉节县农村公路工程</t>
  </si>
  <si>
    <t>奉节县30个乡镇</t>
  </si>
  <si>
    <t>奉节县通组公路硬化、油化1500km，农村公路单车道改双车道1000km</t>
  </si>
  <si>
    <t>通用机场</t>
  </si>
  <si>
    <t>奉节县2个通用机场工程</t>
  </si>
  <si>
    <t>白帝镇、兴隆镇</t>
  </si>
  <si>
    <t>建设2个二类非固定翼通航机场</t>
  </si>
  <si>
    <t>客运站</t>
  </si>
  <si>
    <t>奉节县城乡客运站工程</t>
  </si>
  <si>
    <t>国平汽车客运站改扩建，改扩建或新建乡镇客运站24个</t>
  </si>
  <si>
    <t>水利类</t>
  </si>
  <si>
    <t>生态调节堰（闸）</t>
  </si>
  <si>
    <t>奉节县朱衣河生态调节闸工程</t>
  </si>
  <si>
    <t>生态调节闸轴线长200m，闸高70m</t>
  </si>
  <si>
    <t>水库工程</t>
  </si>
  <si>
    <t>奉节县大中小型水库工程</t>
  </si>
  <si>
    <t>五马镇、长安乡、石岗乡等相关乡镇</t>
  </si>
  <si>
    <t>在五马镇、长安乡、石岗乡等相关乡镇建设大、中、小型水库共18个。</t>
  </si>
  <si>
    <t>2020-2030</t>
  </si>
  <si>
    <t>中小河流治理</t>
  </si>
  <si>
    <t>奉节县中小河流治理工程</t>
  </si>
  <si>
    <t>综合治理河段83.5km</t>
  </si>
  <si>
    <t>山洪灾害治理</t>
  </si>
  <si>
    <t>奉节县山洪灾害治理工程</t>
  </si>
  <si>
    <t>护岸、堤防、沟道疏浚19.36km</t>
  </si>
  <si>
    <t>病险水库整治</t>
  </si>
  <si>
    <t>奉节县小型水库除险加固工程</t>
  </si>
  <si>
    <t>整治病险水库11座。整治放水设施、渠堰，库区防渗处理，管理房，护坡等</t>
  </si>
  <si>
    <t>能源电力类</t>
  </si>
  <si>
    <t>水电工程</t>
  </si>
  <si>
    <t>重庆市菜籽坝电站项目</t>
  </si>
  <si>
    <t>三峡集团重庆能投公司</t>
  </si>
  <si>
    <t>县发展改革委</t>
  </si>
  <si>
    <t>兴隆镇小寨村、冯坪乡龙坝村</t>
  </si>
  <si>
    <t>装机容量1800MW</t>
  </si>
  <si>
    <t>2025-2030</t>
  </si>
  <si>
    <t>奉节县农村小水电扶贫项目璧山渡水电站整改扩容工程</t>
  </si>
  <si>
    <t>重庆茂林水电开发有限公司</t>
  </si>
  <si>
    <t>公平镇、石岗乡</t>
  </si>
  <si>
    <t>装机容量20000KW。取水口、引水渠道、引水隧洞、压力前池、压力钢管、电站厂房等相关配套工程</t>
  </si>
  <si>
    <t>风电工程</t>
  </si>
  <si>
    <t>奉节县风电工程</t>
  </si>
  <si>
    <t>装机容量584.5MW</t>
  </si>
  <si>
    <t>光伏发电</t>
  </si>
  <si>
    <t>奉节县光伏发电工程</t>
  </si>
  <si>
    <t>康乐镇、青龙镇</t>
  </si>
  <si>
    <t>装机容量300MW</t>
  </si>
  <si>
    <t>油气管道工程</t>
  </si>
  <si>
    <t>奉节县油气管道工程</t>
  </si>
  <si>
    <t>新民镇、羊市镇、青龙镇、五马镇、安坪镇、鹤峰乡、云雾乡、冯坪乡、龙桥乡、太和乡、长安乡、吐祥镇、永乐镇、甲高镇、兴隆镇</t>
  </si>
  <si>
    <t>南岸11个乡镇场镇天然气管网建设；云阳-奉节-巫山天然气管道复线工程中的长输管道、场站及相关设施；奉节城区老旧小区燃气管道配套设施整改工程，燃气中压管道42184米、低压19180米，阀井146座；云奉南岸长输管网长输管道、场站及相关设施</t>
  </si>
  <si>
    <t>储气库建设工程</t>
  </si>
  <si>
    <t>奉节县储气库建设工程</t>
  </si>
  <si>
    <t>永乐镇、草堂组团</t>
  </si>
  <si>
    <t>码头基础建设、加注船舶工艺设备设施、储存300m³储罐2个等、建设撬站及100m³储罐等、加气站用地、基础建设、设备设施等</t>
  </si>
  <si>
    <t>充电桩</t>
  </si>
  <si>
    <t>重庆奉节新能源充电桩建设</t>
  </si>
  <si>
    <t>建设1800个公共充电桩（360个快充桩、1440个慢充桩），分散式充电桩20200个，共22000个充电桩</t>
  </si>
  <si>
    <t>电网（高压35kv以上）建设工程</t>
  </si>
  <si>
    <t>奉节县电网（高压35kv以上）建设工程</t>
  </si>
  <si>
    <t>新民镇、安坪镇、草堂镇、甲高镇、羊市镇、康乐镇、汾河镇、公平镇、兴隆镇、吐祥镇、永乐镇</t>
  </si>
  <si>
    <t>主变6台，容量45.2MVA；线路长度188.41km</t>
  </si>
  <si>
    <t>电网（高压110kv以上）建设工程</t>
  </si>
  <si>
    <t>奉节县电网（高压110kv以上）建设工程</t>
  </si>
  <si>
    <t>朱衣镇、草堂镇、夔州街道、竹园镇、吐祥镇</t>
  </si>
  <si>
    <t>主变5台，容量213MVA；线路长度159.2km</t>
  </si>
  <si>
    <t>信息化类</t>
  </si>
  <si>
    <t>信息化类基础设施</t>
  </si>
  <si>
    <t>奉节县城市智能中枢</t>
  </si>
  <si>
    <t>奉节县大数据中心</t>
  </si>
  <si>
    <t>县大数据发展局</t>
  </si>
  <si>
    <t>打造数字奉节云平台(含非结构化数据城市云平台），建设奉节县大数据资源池、奉节县新型智慧城市综合服务平台、实体指挥调度大厅1000㎡等</t>
  </si>
  <si>
    <t>5G基站建设</t>
  </si>
  <si>
    <t>奉节县5G基站建设</t>
  </si>
  <si>
    <t>移动5G基站1000个，电信5G基站1050个，联通5G基站1050个</t>
  </si>
  <si>
    <t>4G基站建设</t>
  </si>
  <si>
    <t>奉节县4G基站建设</t>
  </si>
  <si>
    <t>移动4G基站500个，电信4G基站100个，联通4G基站100个</t>
  </si>
  <si>
    <t>传输光缆建设</t>
  </si>
  <si>
    <t>奉节县传输光缆建设</t>
  </si>
  <si>
    <t>移动传输光缆5000km、电信传输光缆500km、联通传输光缆800km</t>
  </si>
  <si>
    <t>光网络端口</t>
  </si>
  <si>
    <t>奉节县光网络端口</t>
  </si>
  <si>
    <t>移动光网络端口15万个、电信光网络端口3万个、联通光网络端口2.5万个</t>
  </si>
  <si>
    <t>公共服务</t>
  </si>
  <si>
    <t>公共教育</t>
  </si>
  <si>
    <t>教育类</t>
  </si>
  <si>
    <t>奉节县委党校迁建工程</t>
  </si>
  <si>
    <t>奉节县委党校</t>
  </si>
  <si>
    <t>县委组织部</t>
  </si>
  <si>
    <t>占地60亩，建筑总面积25000㎡，包括教学培训区、会议区、行政办公区、学员住宿区、学员食堂区、运动区、停车场及其他附属设施</t>
  </si>
  <si>
    <t>奉节电大开放大学建设工程</t>
  </si>
  <si>
    <t>重庆广播电视大学奉节分校</t>
  </si>
  <si>
    <t>县教委</t>
  </si>
  <si>
    <t>占地35亩，建筑面积22000㎡，包括教学及辅助用房、行政办公用房、生活用房；购置设备设施</t>
  </si>
  <si>
    <t>奉节县实训基地1#实训楼建设工程</t>
  </si>
  <si>
    <t>奉节县职教中心</t>
  </si>
  <si>
    <t>新建实训楼5600㎡及实训场地</t>
  </si>
  <si>
    <t>奉节县高级中学建设工程</t>
  </si>
  <si>
    <t>奉节县教委</t>
  </si>
  <si>
    <t>夔州街道，奉节中学、夔门高中、永安中学校园内</t>
  </si>
  <si>
    <t>1、新建西部新区高级中学，占地116亩，建筑面积43200㎡，设置60个班3000人；2、改扩建3所普通高级中学，涉及教学及生活用房49289㎡及附属工程</t>
  </si>
  <si>
    <t>奉节县义务教育学校校舍建设工程</t>
  </si>
  <si>
    <t>义务教育学校</t>
  </si>
  <si>
    <t>相关乡镇（街道）</t>
  </si>
  <si>
    <t>新建朱衣二小等7所中小学，改扩建龙泉初中等30所义务教育学校教学及生活用房，共建筑面积252862㎡</t>
  </si>
  <si>
    <t>奉节县幼儿园建设工程</t>
  </si>
  <si>
    <t>幼儿园（附属园）</t>
  </si>
  <si>
    <t>改扩建幼儿园（附属园）教学综合楼56300㎡，改造国有闲置用房办成公办幼儿园5所，回购民办园10所</t>
  </si>
  <si>
    <t>奉节县学校基础设施功能完善工程</t>
  </si>
  <si>
    <t>相关学校</t>
  </si>
  <si>
    <t>1、修缮甲高初中等30所学校塑胶运动场272739㎡，包含基层整修、塑胶面层更换等；2、改扩建全县学校校园绿化面积200000㎡，场地铺装面积100000㎡；3、整修（加装）全县学校消防楼梯20000㎡、消防供水管道12000m，完善学校消防功能</t>
  </si>
  <si>
    <t>奉节县智慧教育建设工程</t>
  </si>
  <si>
    <t>相关单位及学校</t>
  </si>
  <si>
    <t>新建教育考试中心机房1间，教育城域网网络租赁262条，教育视频会议系统150套，智慧校园示范校软硬件建设22所，新高考走班平台、高考标准化考场建设</t>
  </si>
  <si>
    <t>奉节县师生安全防护设备设施工程</t>
  </si>
  <si>
    <t>相关乡镇学校</t>
  </si>
  <si>
    <t>学校校园及周边“两防”（物防、技防）设施配置（其中包含：安全防护栏杆及支墩10000m、安全监控设施320套）</t>
  </si>
  <si>
    <t>农村边远地区义务教育学校教师周转宿舍建设工程</t>
  </si>
  <si>
    <t>新建50所学校教师周转宿舍500套17500㎡</t>
  </si>
  <si>
    <t>医疗卫生</t>
  </si>
  <si>
    <t>医疗卫生类</t>
  </si>
  <si>
    <t>奉节县中医院改扩建工程</t>
  </si>
  <si>
    <t>奉节县中医院</t>
  </si>
  <si>
    <t>县卫生健康委</t>
  </si>
  <si>
    <t>冒峰社区、明月社区、</t>
  </si>
  <si>
    <t>1、扩建门诊住院综合楼，建筑总面积40366.08㎡，包括场地平整、土建工程、安装工程、装饰装修及设备采购工程、边坡支护工程等；2、改建老院区住院部7800㎡，包括室内装饰、水电、消防、给排水、供气、信息化系统等；3、扩建中医特色专科综合楼，建筑总面积21238㎡，包括场地平整、土建工程、安装工程、装饰装修及设备采购工程、边坡支护工程等；4、扩建慢性病管理中心，建筑总面积36215㎡，包括场地平整、土建工程、安装工程、装饰装修及设备采购工程、边坡支护工程等</t>
  </si>
  <si>
    <t>重庆市三峡卫生学校及附属医院扩建工程</t>
  </si>
  <si>
    <t>三峡卫校</t>
  </si>
  <si>
    <t>夔州街道、新竹社区</t>
  </si>
  <si>
    <t>1、三峡卫生学校扩建工程（一期）占地37亩，新建教学大楼、综合楼30218㎡，配套设施及实训设备；2、学校附属医院改扩建工程，改扩建总面积8540㎡，包括急诊部、门诊部、住院部及附属设施；购置相关医疗设备</t>
  </si>
  <si>
    <t>2019-2025</t>
  </si>
  <si>
    <t>奉节县人民医院改扩建工程</t>
  </si>
  <si>
    <t>奉节县人民医院</t>
  </si>
  <si>
    <t>康宁社区、永乐镇幺店社区</t>
  </si>
  <si>
    <t>1、改造老院区业务用房34364㎡。2、改扩建滨江院区，建筑总面积80000㎡，包括急救中心、区域医学影像中心、检验中心、儿童诊疗中心及体检中心；急诊部、门诊部、住院部及附属用房；医疗设备及附属设施场地等。3、新建传染病分院，建筑总面积25000㎡，设置床位250张，包括急诊部、门诊部、住院部及附属用房；医疗设备及附属设施场地等。4、新建精神卫生中心，建筑总面积36000㎡，设置床位600张，包括急诊、门诊、住院及附属用房；场地绿化、室外活动和停车等附属设施。5、新建医疗技术（科研创新）综合楼，建筑总面积17958㎡，包括培训综合楼、学术交流中心及停车场</t>
  </si>
  <si>
    <t>奉节县疾控中心迁建工程</t>
  </si>
  <si>
    <t>奉节县疾控中心</t>
  </si>
  <si>
    <t>项目占地21亩。1、新建业务大楼，建设业务用房8500㎡及附属设施；2、新建实验大楼，建设实验楼用房5000㎡及购置实验室设备；3、新建应急物资仓库，建设卫生应急物资仓库、培训中心及卫生应急信息化建设4500㎡及附属设施等</t>
  </si>
  <si>
    <t>奉节县妇女儿童医院建设项目</t>
  </si>
  <si>
    <t>奉节县妇幼保健院</t>
  </si>
  <si>
    <t>项目占地60亩，1、新建医院住院大楼，建筑总面积20000㎡，设置床位200张，包括住院病区及附属设施设备等；2、新建门诊（急诊）大楼，建筑总面积12000㎡，设置床位120张，包括住院病区、门诊及附属设施设备等</t>
  </si>
  <si>
    <t>2023－2025</t>
  </si>
  <si>
    <t>奉节县中医院兴隆康养分院</t>
  </si>
  <si>
    <t>利用兴隆卫生院闲置土地，建设400张床位的医养结合医院，建筑总面积30000㎡</t>
  </si>
  <si>
    <t>重庆市奉节中心血站改扩建工程</t>
  </si>
  <si>
    <t>奉节县血站</t>
  </si>
  <si>
    <t>魏家社区</t>
  </si>
  <si>
    <t>建筑总面积5000㎡，改建总面积2577㎡，包括业务用房及等附属设施</t>
  </si>
  <si>
    <t>奉节县妇幼保健院门诊楼改建工程</t>
  </si>
  <si>
    <t>明良社区</t>
  </si>
  <si>
    <t>改造总面积6000㎡，增加床位75张</t>
  </si>
  <si>
    <t>2021－2022</t>
  </si>
  <si>
    <t>奉节县妇幼保健院信息化建设</t>
  </si>
  <si>
    <t>建设医院信息平台，智慧便民服务等智慧医疗系统，HIS系统升级</t>
  </si>
  <si>
    <t>奉节县中医院智慧医院建设项目</t>
  </si>
  <si>
    <t>明月社区</t>
  </si>
  <si>
    <t>建设互联网医院，升级改造HIS系统，新建便民服务等智慧系统</t>
  </si>
  <si>
    <t>2021－2025</t>
  </si>
  <si>
    <t>奉节县疾病预防控制信息系统升级改造</t>
  </si>
  <si>
    <t>竹枝社区</t>
  </si>
  <si>
    <t>建设卫生应急指挥系统、生物安全实验室自控系统、流行病学调查管理系统等</t>
  </si>
  <si>
    <t>奉节县医共体信息化建设项目</t>
  </si>
  <si>
    <t>康宁社区</t>
  </si>
  <si>
    <t>改造升级区域全民健康信息化平台。依托县人民医院建设全县远程诊疗系统，建设统一的基层医疗机构的ＨＩＳ、公卫、电子病历等系统</t>
  </si>
  <si>
    <t>奉节县基层医疗卫生机构服务能力提升</t>
  </si>
  <si>
    <t>乡镇卫生院</t>
  </si>
  <si>
    <t>建设羊市、甲高等32个基层卫生医疗机构业务用房、发热门诊，建筑总面积75000㎡；购置数字化医疗设备及相关软件系统</t>
  </si>
  <si>
    <t>文化体育</t>
  </si>
  <si>
    <t>文化体育类</t>
  </si>
  <si>
    <t>奉节县数字档案馆及保管保护设施配备项目</t>
  </si>
  <si>
    <t>奉节县档案馆</t>
  </si>
  <si>
    <t>县档案局</t>
  </si>
  <si>
    <t>在建筑面积约7900㎡办公楼范围内增设：数字档案馆服务器及存储、电子阅览室、数字化、音视频硬件、基础软件、中间件及系统设施；综合档案馆库房温湿度系统、档案密集架、气体消防设施及机房建设；办公楼弱电及安防建设</t>
  </si>
  <si>
    <t>奉节县爱国主义教育基地建设</t>
  </si>
  <si>
    <t>县档案馆</t>
  </si>
  <si>
    <t>在建筑面积约630㎡的档案馆一楼库区内建设爱国主义教育基地</t>
  </si>
  <si>
    <t>奉节夔州博物馆扩建项目</t>
  </si>
  <si>
    <t>奉节县文物保护中心</t>
  </si>
  <si>
    <t>扩建面积约3000㎡，主要内容包括：文物标本库房、停车场、管理用房及设施等</t>
  </si>
  <si>
    <t>奉节县体育场游泳馆建设项目</t>
  </si>
  <si>
    <t>奉节县城建公司</t>
  </si>
  <si>
    <t>1、体育场用地面积约4.5万㎡，场馆建筑面积5.8万㎡，地上面积5532.75㎡，地下商业及停车库3.6万㎡，设置1万个座位；2、游泳馆用地面积约1万㎡，商业建筑面积4326㎡；设置1120个座位，停车位723个</t>
  </si>
  <si>
    <t>奉节县、乡镇（街道）、村(社区)三级文化体育基础设施</t>
  </si>
  <si>
    <t>在全县33个乡镇街道各建设文体综合服务中心1个，单个1000㎡/个</t>
  </si>
  <si>
    <t>奉节县西部新区体育公园</t>
  </si>
  <si>
    <t>奉节县体育发展中心</t>
  </si>
  <si>
    <t>占地100000㎡，建筑面积3000㎡，包括篮球场、网球场、门球场、羽毛球场、乒乓球场、攀岩运动设施、小轮车运动设施、滑板运动设施、社区健身中心、公厕、朱衣河皮划艇基地、水上自行车、垂钓基地</t>
  </si>
  <si>
    <t>奉节县美术馆建设项目</t>
  </si>
  <si>
    <t>奉节县美术馆</t>
  </si>
  <si>
    <t>总用地面积约1万㎡，其中美术馆用地面积约8500㎡，建筑面积1.3万㎡，地上面积约1万平米，包括陈列展厅、报告厅、库房、多媒体厅、创作场所、培训场地、装裱修复厅、文创区、地下停车库等配套设施及功能用房</t>
  </si>
  <si>
    <t>奉节县图书馆改造及提升项目</t>
  </si>
  <si>
    <t>奉节县图书馆</t>
  </si>
  <si>
    <t>改建总面积2000㎡，增设图书馆免费阅读场所、电子阅览室、藏书库、后勤保障区、技术设备区等</t>
  </si>
  <si>
    <t>奉节县文化馆改建项目</t>
  </si>
  <si>
    <t>奉节县文化馆</t>
  </si>
  <si>
    <t>改建总面积2300㎡，增加排练厅，老年、青少年活动区域，增设专用设备，提升文化馆免费开放服务能力</t>
  </si>
  <si>
    <t>劳动就业</t>
  </si>
  <si>
    <t>劳动就业类</t>
  </si>
  <si>
    <t>奉节县人力资源服务产业园</t>
  </si>
  <si>
    <t>县人力社保局</t>
  </si>
  <si>
    <t>建筑总面积22642.52㎡，其中：公共服务约7000㎡，产业服务9841.06㎡</t>
  </si>
  <si>
    <t>社会保障</t>
  </si>
  <si>
    <t>民政类</t>
  </si>
  <si>
    <t>奉节县未成年人保护及社会服务中心建设项目</t>
  </si>
  <si>
    <t>奉节县民政局</t>
  </si>
  <si>
    <t>县民政局</t>
  </si>
  <si>
    <t>高铁片区</t>
  </si>
  <si>
    <t>建筑总面积31000㎡，包括未成年人保护中心、社会组织服务中心、社会福利院</t>
  </si>
  <si>
    <t>奉节县公益性公墓建设项目</t>
  </si>
  <si>
    <t>汾河镇泉坪村</t>
  </si>
  <si>
    <t>1、城市公益性公墓（福金山龙园）建设项目，占地300亩，设置墓位1.3万个，建设管理服务房、停车场、祭祀广场、道路、绿化等。2、乡镇公益性公墓建设项目，建设20个乡镇的公益性公墓（每个占地5-15亩），100个集中安葬点。包括管理用房、骨灰墓、遗体墓及附属设施等</t>
  </si>
  <si>
    <t>奉节县火葬场建设项目</t>
  </si>
  <si>
    <t>夔门街道袁梁社区</t>
  </si>
  <si>
    <t>占地20000㎡，新建骨灰寄存堂1500㎡，加固改建告别室、休息厅、综合楼、火化车间等7500㎡</t>
  </si>
  <si>
    <t>奉节县殡葬服务中心迁建工程</t>
  </si>
  <si>
    <t>占地28000㎡，新建殡仪馆18000m²，包括吊唁厅、配套用房、地下车库、设备用房及完善配套基础设施</t>
  </si>
  <si>
    <t>奉节县频福来养老服务中心建设项目</t>
  </si>
  <si>
    <t>建筑面积5000㎡,设置床位300张</t>
  </si>
  <si>
    <t>奉节县精神卫生福利中心</t>
  </si>
  <si>
    <t>永乐镇幺店社区</t>
  </si>
  <si>
    <t xml:space="preserve">新建 </t>
  </si>
  <si>
    <t>建筑面积15000㎡,设置床位300张</t>
  </si>
  <si>
    <t>奉节县老幼残智慧云平台运营中心建设项目</t>
  </si>
  <si>
    <t>建筑面积1500㎡，对养老、孤儿、留守儿童信息服务、配送服务</t>
  </si>
  <si>
    <t>奉节县乡镇敬老院建设项目</t>
  </si>
  <si>
    <t>五马镇、兴隆镇、公平镇政府</t>
  </si>
  <si>
    <t>五马、兴隆、公平镇</t>
  </si>
  <si>
    <t>改扩建3个敬老院，建筑面积15000㎡,设置床位500张</t>
  </si>
  <si>
    <t>奉节县乡镇养老服务中心建设项目</t>
  </si>
  <si>
    <t>乡镇人民政府</t>
  </si>
  <si>
    <t>安坪、白帝、长安、大树、汾河、冯坪、公平、鹤峰、红土、甲高、康乐、康坪、夔门街道、龙桥、青莲、青龙、石岗、太和、吐祥、五马、新民、兴隆、岩湾、羊市、永安街道、永乐、鱼复街道、云雾、朱衣、竹园、夔州街道等31个乡镇</t>
  </si>
  <si>
    <t>建设养老服务中心31个，建筑总面积52600㎡,设置床位1110张</t>
  </si>
  <si>
    <t>奉节县村、社区养老服务站建设项目</t>
  </si>
  <si>
    <t>袁梁、步云、迎宾、康宁、茶店、明月、人和、羽声、滨河、白水、横路、庙岭、竹园、合营、兴安、渔灯、龙泉、新桥、苟家、三角坝、荆竹、厂河、藕塘、小湾、莲花、魏家、冒峰社区，学堂、欧营、九洞、长凼、三沱、广营、小治、白鹤、石罐村</t>
  </si>
  <si>
    <t>建设36个村社区养老服务站，建筑总面积16300㎡，设置床位312张</t>
  </si>
  <si>
    <t>奉节县社区便民服务中心建设项目</t>
  </si>
  <si>
    <t>相关社区</t>
  </si>
  <si>
    <t>明月、滨河、人和、诗城路、朝阳、江陵、迎宾、瞿塘峡、黄果、五湘、海角、石堰、庙岭、观音庵、龙山、江南、郭家、市场、厂河、车家、高铁片区</t>
  </si>
  <si>
    <t>新建29个社区便民服务大厅、两委活动室、社会组织活动室等功能用房，建筑总面积24400㎡</t>
  </si>
  <si>
    <t>奉节县乡镇殡仪服务站建设项目</t>
  </si>
  <si>
    <t>白帝镇浣花社区、草堂镇柑子社区、汾河镇白水社区、康乐镇石龙社区、大树镇石堰社区、竹园镇竹园社区、平安乡平安社区、青莲镇龙王庙社区、红土乡下广社区、公平镇车家坝社区、石岗乡两河社区、安坪镇下坝社区、甲高镇安家村、羊市镇渔灯社区、吐祥镇禹王宫社区、青龙镇柑坪社区、云雾乡红椿社区、太和乡太和社区、龙桥乡瑞丰社区、兴隆镇三角坝社区、长安乡九里社区、鹤峰乡莲花社区、冯坪乡庙坝社区、五马镇厂河社区、新民镇观音庵社区、永乐镇么店社区</t>
  </si>
  <si>
    <t>占地150亩㎡，新建26个乡镇街道殡仪服务站，包括吊唁厅、遗体冷藏室、管理用房、休息室、餐厅、保管室、解剖室及其附属设施等</t>
  </si>
  <si>
    <t>国家扶贫开发信息系统和市级精准扶贫大数据平台维护项目</t>
  </si>
  <si>
    <t>奉节县扶贫办</t>
  </si>
  <si>
    <t>县扶贫办</t>
  </si>
  <si>
    <t>精准扶贫大数据平台的维护工作。全县农村低收入人口信息的采集、录入、维护</t>
  </si>
  <si>
    <t>奉节县扶贫产品互联网开发中心建设项目</t>
  </si>
  <si>
    <t>建筑面积3000㎡。建设扶贫农业产品互联网开发中心</t>
  </si>
  <si>
    <t>渝东北消费扶贫产品中心（奉节消费扶贫馆）项目</t>
  </si>
  <si>
    <t>建筑面积2000㎡。建设展示展销中心</t>
  </si>
  <si>
    <t>扶贫产品省级区域线下市场项目</t>
  </si>
  <si>
    <t>发展扶贫产品线下市场。在北上广和山东等省的农产品批发市场建立产品销售渠道，设立仓储专区，销售专区</t>
  </si>
  <si>
    <t>奉节县扶贫农产品加工项目</t>
  </si>
  <si>
    <t>建筑面积15000㎡。扶贫农业产品的加工厂房建设</t>
  </si>
  <si>
    <t>巩固脱贫攻坚</t>
  </si>
  <si>
    <t>奉节县脱贫出列贫困村巩固提升工程</t>
  </si>
  <si>
    <t>100个脱贫出列行政村脱贫巩固提升。基础设施、产业发展、公共服务等提升工程</t>
  </si>
  <si>
    <t>奉节县农村低收入人口巩固提升工程</t>
  </si>
  <si>
    <t>对4000户相对贫困户实施产业发展提升工程</t>
  </si>
  <si>
    <t>乡村振兴示范</t>
  </si>
  <si>
    <t>奉节县乡村振兴示范工程</t>
  </si>
  <si>
    <t>对10个乡镇实施乡村振兴示范工程</t>
  </si>
  <si>
    <t>退役军人</t>
  </si>
  <si>
    <t>退役军人类</t>
  </si>
  <si>
    <t>奉节县荣誉军人休养院建设项目</t>
  </si>
  <si>
    <t>奉节县退役军人事务局</t>
  </si>
  <si>
    <t>县退役军人事务局</t>
  </si>
  <si>
    <t>占地10000㎡（约15亩），建筑面积9800㎡。建修养大楼4栋，康复大楼1栋，综合大楼1栋，设置修养床200张</t>
  </si>
  <si>
    <t>奉节县彭咏梧烈士陵园改造提质项目</t>
  </si>
  <si>
    <t>占地面积11100㎡，内容包括：改建纪念馆、布展陈列室、修缮管理用房、拓宽人行道路、修建排水沟等项目</t>
  </si>
  <si>
    <t>奉节县七南支队烈士纪念碑及吐祥烈士陵园改造项目</t>
  </si>
  <si>
    <t>改建纪念碑、烈士墓、纪念广场、排水等项目，改造面积2500㎡，其中七南支队烈士纪念碑2000㎡、吐祥烈士陵园500㎡</t>
  </si>
  <si>
    <t>奉节县兴隆及安坪烈士陵园改造项目</t>
  </si>
  <si>
    <t>占地5500㎡，建设内容包括改建纪念碑、烈士墓、纪念广场、排水等项目</t>
  </si>
  <si>
    <t>奉节县27处零散烈士墓改造项目</t>
  </si>
  <si>
    <t>改建五马镇、甲高镇、汾河镇等27处烈士纪念设施主体项目及附属设施8500㎡</t>
  </si>
  <si>
    <t>公共安全</t>
  </si>
  <si>
    <t>公共安全类</t>
  </si>
  <si>
    <t>奉节县公安局基层派出所营房建设项目</t>
  </si>
  <si>
    <t>奉节县公安局</t>
  </si>
  <si>
    <t>县公安局</t>
  </si>
  <si>
    <t>新建青龙、羊市、五马三个派出所3993㎡，改建兴隆、吐祥、公平、康乐四个派出所5324㎡</t>
  </si>
  <si>
    <t>奉节县公安局综合训练场建设项目</t>
  </si>
  <si>
    <t>占地10亩、建筑面积8000㎡</t>
  </si>
  <si>
    <t>奉节县公安局公巡中队营房建设项目</t>
  </si>
  <si>
    <t>兴隆镇、永乐镇、康乐镇、吐祥镇、朱衣镇、白帝镇、竹园镇7个公巡中队营房建设，共计16200㎡</t>
  </si>
  <si>
    <t>奉节县公安局看守所及拘戒所迁建项目</t>
  </si>
  <si>
    <t>建设看守所19570㎡，强制戒毒所10625㎡，拘留所6065㎡</t>
  </si>
  <si>
    <t>奉节县公安局警犬基地建设项目</t>
  </si>
  <si>
    <t>建设规模6660㎡</t>
  </si>
  <si>
    <t>奉节县智慧监所建设项目</t>
  </si>
  <si>
    <t>在2500㎡看守所及拘留所范围内智慧监所建设。主要内容：监所实战平台、监室信息交互终端、智能电教系统、移动警务应用(终端)等应用平台及设施设备</t>
  </si>
  <si>
    <t>奉节县刑侦系统建设项目</t>
  </si>
  <si>
    <t>DNA实验室建设500㎡及视频侦查实验室建设300㎡，内容包括：实验室改建、电子物证采集、刑事科学技术室痕迹物证勘查、法医仪器、声纹、虹膜采集系统及设备</t>
  </si>
  <si>
    <t>奉节县公安局大数据智能化10+X”智慧警务建设</t>
  </si>
  <si>
    <t>永安镇</t>
  </si>
  <si>
    <t>智指、智侦、智防、智控、智管、智服、智训、智监、智治、智学十个智慧警务大数据平台</t>
  </si>
  <si>
    <t>奉节县智慧交通运行建设项目</t>
  </si>
  <si>
    <t>智能交通运行前端系统、包括LED显示屏50套、交通信号灯30套、智能监控镜头150套、智能交通电子测速卡口40套、景区停车场管理系统10套、违法停车取证设备100套、斑马线不礼让行人抓拍卡口40套、智能交通机动车鸣笛检测卡口40套、非机动车交通违法管控卡口30套、行人闯红灯自动记录抓拍机30套</t>
  </si>
  <si>
    <t>奉节县社会治安防控体系建设项目</t>
  </si>
  <si>
    <t>县城区及相关乡镇</t>
  </si>
  <si>
    <t>社会治安防控体系实战应用平台、人口管理平台、武装检查站管控系统、治安防控圈系统、电子卡口系统、防控感知体系、智慧社区警务、智慧街面防控、智慧内保等平台系统及设备</t>
  </si>
  <si>
    <t>奉节县互联网舆情监测建设项目</t>
  </si>
  <si>
    <t>网络监控中心80㎡,主要内容包括：互联网舆论监控平台及设备</t>
  </si>
  <si>
    <t>奉节县人民法院第三人民法庭审判业务用房项目</t>
  </si>
  <si>
    <t>奉节县人民法院</t>
  </si>
  <si>
    <t>县人民法院</t>
  </si>
  <si>
    <t>迁建</t>
  </si>
  <si>
    <t>用地面积约7亩，建筑面积1930㎡</t>
  </si>
  <si>
    <t>奉节县诉讼档案管理中心建设项目</t>
  </si>
  <si>
    <t>建筑面积1440㎡</t>
  </si>
  <si>
    <t>奉节县人民检察院派驻兴隆检察室建设项目</t>
  </si>
  <si>
    <t>奉节县人民检察院</t>
  </si>
  <si>
    <t>县人民检察院</t>
  </si>
  <si>
    <t>建筑面积600㎡</t>
  </si>
  <si>
    <t>奉节县人民检察院检察业务和技术用房及办公楼信息化项目</t>
  </si>
  <si>
    <t>办公区域约10000㎡内安装办公网络、安防、远程接访提讯开庭、检务系统等设施</t>
  </si>
  <si>
    <t>奉节县青少年法治教育基地项目</t>
  </si>
  <si>
    <t>在建筑面积约1500㎡办公楼范围内建设青少年法律知识长廊、司法场景模拟区，增设法治宣传教育音像、青少年普法智能互动系统等</t>
  </si>
  <si>
    <t>奉节县智慧司法体系建设项目</t>
  </si>
  <si>
    <t>奉节县司法局</t>
  </si>
  <si>
    <t>县司法局</t>
  </si>
  <si>
    <t>建筑总面积约3000㎡，主要内容为构建智慧司法体系，公共法律服务、矫正、复议、司法鉴定、普法等设施设备</t>
  </si>
  <si>
    <t>奉节县基层司法所建设工程</t>
  </si>
  <si>
    <t>新建鱼复、夔门、夔州街道等3所司法所，建筑总面积约1500㎡；改建公平、青莲、岩湾、冯坪、平安、太和、康坪等7个乡镇司法所，建筑总面积约3500㎡</t>
  </si>
  <si>
    <t>奉节县级青少年法治教育基地建设项目</t>
  </si>
  <si>
    <t>司法局</t>
  </si>
  <si>
    <t>县级青少年法治教育基地用地面积约1000㎡。内容包括：青少年法律知识长廊，司法场景模拟，法治宣传教育音像、普法智能系统等</t>
  </si>
  <si>
    <t>奉节县乡镇（街道）综治中心规范化建设项目</t>
  </si>
  <si>
    <t>奉节县综治中心</t>
  </si>
  <si>
    <t>县委政法委</t>
  </si>
  <si>
    <t>33个乡镇综治中心总建筑面积约6600㎡</t>
  </si>
  <si>
    <t>2021—2025</t>
  </si>
  <si>
    <t>奉节县城乡网格化服务管理信息化建设项目</t>
  </si>
  <si>
    <t>建设县、乡镇、村三级平台424套，移动前端5000套，应用软件1套</t>
  </si>
  <si>
    <t>奉节县政法业务融合信息化工程</t>
  </si>
  <si>
    <t>建设智慧警务平台、智慧检务平台、智慧法院平台、智慧司法平台及政法业务融合平台</t>
  </si>
  <si>
    <t>奉节县兴隆青少年素质拓展营地</t>
  </si>
  <si>
    <t>团县委</t>
  </si>
  <si>
    <t>占地10亩，建设营房、餐饮3000㎡及校外教育培训基地；室外配套设施</t>
  </si>
  <si>
    <t>奉节县青年人才公寓</t>
  </si>
  <si>
    <t>建设青年人才公寓30间，建筑总面积2000㎡</t>
  </si>
  <si>
    <t>奉节县青少年发展中心装修装饰工程</t>
  </si>
  <si>
    <t>青少年发展中心室内装饰、外墙玻璃幕墙装饰、景观绿化</t>
  </si>
  <si>
    <t xml:space="preserve"> 奉节县残疾人康复设施项目</t>
  </si>
  <si>
    <t>奉节县残疾人联合会</t>
  </si>
  <si>
    <t>县残联</t>
  </si>
  <si>
    <t>建筑总面积6500㎡，包括康复设施、托养中心和综合服务设施</t>
  </si>
  <si>
    <t>奉节县妇女儿童活动中心项目</t>
  </si>
  <si>
    <t>县妇联</t>
  </si>
  <si>
    <t>建设2000㎡妇女儿童活动中心</t>
  </si>
  <si>
    <t>奉节县儿童主题公园项目</t>
  </si>
  <si>
    <t>在奉节县滨河公园建设“儿童主题公园”并挂牌</t>
  </si>
  <si>
    <t>奉节县家庭教育示范基地项目</t>
  </si>
  <si>
    <t>11个县级党建示范点</t>
  </si>
  <si>
    <t>建设11个党建示范点和3个家庭教育示范基地</t>
  </si>
  <si>
    <t>奉节县城乡儿童之家项目</t>
  </si>
  <si>
    <t>390个村（社区）</t>
  </si>
  <si>
    <t>在390个村（社区）规范化建设儿童之家并挂牌</t>
  </si>
  <si>
    <t>广播电视基础设施</t>
  </si>
  <si>
    <t>奉节县4K超高清制播系统平台建设</t>
  </si>
  <si>
    <t>奉节县融媒体中心</t>
  </si>
  <si>
    <t>县委宣传部</t>
  </si>
  <si>
    <t>搭建一套全万兆以太网为基础、分布式NAS存储为核心，具备采、编、存、管等功能的高效后期超高清节目制作网络系统。主要包括4K非编工作站点部分、后台管理、控制、打包、转码服务器部分、分布式存储部分、网络及安全部分、频道包装硬件设备、系统集成部分。
4K频道播出系统及频道包装系统，包括：播出控制及管理系统设备；播出视频服务器；第三备视频服务器；存储子系统；切换台及共享调度矩阵；信号处理设备；画面分割器；技术监听监看设备；渲染服务器及相关配套；网络及安全部分、系统集成部分</t>
  </si>
  <si>
    <t>新媒体基础设施</t>
  </si>
  <si>
    <t>奉节县融媒体新闻+模式系统建设</t>
  </si>
  <si>
    <t xml:space="preserve">建设政务服务客户端app、1个官方性质的地区综合掌上媒体门户
</t>
  </si>
  <si>
    <t>奉节县规范化智慧化农贸市场建设项目</t>
  </si>
  <si>
    <t>县市场监管局</t>
  </si>
  <si>
    <t>永安、鱼复、夔州街道、夔门街道</t>
  </si>
  <si>
    <t>建设规范化农贸市场6个，建设智慧化农贸市场1个</t>
  </si>
  <si>
    <t>总计</t>
  </si>
</sst>
</file>

<file path=xl/styles.xml><?xml version="1.0" encoding="utf-8"?>
<styleSheet xmlns="http://schemas.openxmlformats.org/spreadsheetml/2006/main">
  <numFmts count="9">
    <numFmt numFmtId="17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0_ "/>
    <numFmt numFmtId="178" formatCode="_ * #,##0_ ;_ * \-#,##0_ ;_ * &quot;-&quot;??_ ;_ @_ "/>
    <numFmt numFmtId="179" formatCode="#,##0.00_ "/>
    <numFmt numFmtId="180" formatCode="0_);[Red]\(0\)"/>
  </numFmts>
  <fonts count="40">
    <font>
      <sz val="11"/>
      <name val="宋体"/>
      <charset val="134"/>
    </font>
    <font>
      <sz val="36"/>
      <name val="Times New Roman"/>
      <charset val="134"/>
    </font>
    <font>
      <sz val="12"/>
      <name val="Times New Roman"/>
      <charset val="134"/>
    </font>
    <font>
      <b/>
      <sz val="10"/>
      <name val="Times New Roman"/>
      <charset val="134"/>
    </font>
    <font>
      <sz val="10"/>
      <name val="Times New Roman"/>
      <charset val="134"/>
    </font>
    <font>
      <sz val="28"/>
      <name val="方正小标宋_GBK"/>
      <charset val="134"/>
    </font>
    <font>
      <sz val="36"/>
      <name val="方正小标宋_GBK"/>
      <charset val="134"/>
    </font>
    <font>
      <sz val="12"/>
      <name val="宋体"/>
      <charset val="134"/>
    </font>
    <font>
      <b/>
      <sz val="11"/>
      <name val="宋体"/>
      <charset val="134"/>
      <scheme val="minor"/>
    </font>
    <font>
      <b/>
      <sz val="20"/>
      <name val="宋体"/>
      <charset val="134"/>
      <scheme val="minor"/>
    </font>
    <font>
      <sz val="12"/>
      <name val="宋体"/>
      <charset val="134"/>
      <scheme val="minor"/>
    </font>
    <font>
      <sz val="11"/>
      <name val="宋体"/>
      <charset val="134"/>
      <scheme val="minor"/>
    </font>
    <font>
      <b/>
      <sz val="16"/>
      <name val="宋体"/>
      <charset val="134"/>
      <scheme val="minor"/>
    </font>
    <font>
      <b/>
      <sz val="11"/>
      <name val="宋体"/>
      <charset val="134"/>
    </font>
    <font>
      <sz val="11"/>
      <color rgb="FF000000"/>
      <name val="宋体"/>
      <charset val="134"/>
    </font>
    <font>
      <sz val="11"/>
      <color theme="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sz val="11"/>
      <color indexed="8"/>
      <name val="宋体"/>
      <charset val="134"/>
    </font>
    <font>
      <sz val="11"/>
      <color rgb="FFFF0000"/>
      <name val="宋体"/>
      <charset val="0"/>
      <scheme val="minor"/>
    </font>
    <font>
      <sz val="11"/>
      <color rgb="FF006100"/>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name val="宋体"/>
      <charset val="134"/>
    </font>
    <font>
      <vertAlign val="superscript"/>
      <sz val="11"/>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8" tint="0.399975585192419"/>
        <bgColor indexed="64"/>
      </patternFill>
    </fill>
    <fill>
      <patternFill patternType="solid">
        <fgColor theme="0"/>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17" fillId="0" borderId="0" applyFont="0" applyFill="0" applyBorder="0" applyAlignment="0" applyProtection="0">
      <alignment vertical="center"/>
    </xf>
    <xf numFmtId="0" fontId="7" fillId="0" borderId="0">
      <protection locked="0"/>
    </xf>
    <xf numFmtId="0" fontId="16" fillId="7" borderId="0" applyNumberFormat="0" applyBorder="0" applyAlignment="0" applyProtection="0">
      <alignment vertical="center"/>
    </xf>
    <xf numFmtId="0" fontId="21" fillId="11"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6" fillId="9" borderId="0" applyNumberFormat="0" applyBorder="0" applyAlignment="0" applyProtection="0">
      <alignment vertical="center"/>
    </xf>
    <xf numFmtId="0" fontId="23" fillId="13" borderId="0" applyNumberFormat="0" applyBorder="0" applyAlignment="0" applyProtection="0">
      <alignment vertical="center"/>
    </xf>
    <xf numFmtId="43" fontId="17" fillId="0" borderId="0" applyFont="0" applyFill="0" applyBorder="0" applyAlignment="0" applyProtection="0">
      <alignment vertical="center"/>
    </xf>
    <xf numFmtId="0" fontId="15" fillId="15"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0" borderId="0">
      <protection locked="0"/>
    </xf>
    <xf numFmtId="0" fontId="17" fillId="6" borderId="3" applyNumberFormat="0" applyFont="0" applyAlignment="0" applyProtection="0">
      <alignment vertical="center"/>
    </xf>
    <xf numFmtId="0" fontId="15" fillId="17"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4" applyNumberFormat="0" applyFill="0" applyAlignment="0" applyProtection="0">
      <alignment vertical="center"/>
    </xf>
    <xf numFmtId="0" fontId="20" fillId="0" borderId="4" applyNumberFormat="0" applyFill="0" applyAlignment="0" applyProtection="0">
      <alignment vertical="center"/>
    </xf>
    <xf numFmtId="0" fontId="15" fillId="19" borderId="0" applyNumberFormat="0" applyBorder="0" applyAlignment="0" applyProtection="0">
      <alignment vertical="center"/>
    </xf>
    <xf numFmtId="0" fontId="26" fillId="0" borderId="6" applyNumberFormat="0" applyFill="0" applyAlignment="0" applyProtection="0">
      <alignment vertical="center"/>
    </xf>
    <xf numFmtId="0" fontId="15" fillId="4" borderId="0" applyNumberFormat="0" applyBorder="0" applyAlignment="0" applyProtection="0">
      <alignment vertical="center"/>
    </xf>
    <xf numFmtId="0" fontId="30" fillId="23" borderId="7" applyNumberFormat="0" applyAlignment="0" applyProtection="0">
      <alignment vertical="center"/>
    </xf>
    <xf numFmtId="0" fontId="31" fillId="23" borderId="5" applyNumberFormat="0" applyAlignment="0" applyProtection="0">
      <alignment vertical="center"/>
    </xf>
    <xf numFmtId="0" fontId="7" fillId="0" borderId="0">
      <protection locked="0"/>
    </xf>
    <xf numFmtId="0" fontId="32" fillId="25" borderId="8" applyNumberFormat="0" applyAlignment="0" applyProtection="0">
      <alignment vertical="center"/>
    </xf>
    <xf numFmtId="0" fontId="16" fillId="22" borderId="0" applyNumberFormat="0" applyBorder="0" applyAlignment="0" applyProtection="0">
      <alignment vertical="center"/>
    </xf>
    <xf numFmtId="0" fontId="15" fillId="8"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7" fillId="0" borderId="0">
      <protection locked="0"/>
    </xf>
    <xf numFmtId="0" fontId="29" fillId="18" borderId="0" applyNumberFormat="0" applyBorder="0" applyAlignment="0" applyProtection="0">
      <alignment vertical="center"/>
    </xf>
    <xf numFmtId="0" fontId="35" fillId="28" borderId="0" applyNumberFormat="0" applyBorder="0" applyAlignment="0" applyProtection="0">
      <alignment vertical="center"/>
    </xf>
    <xf numFmtId="0" fontId="7" fillId="0" borderId="0">
      <protection locked="0"/>
    </xf>
    <xf numFmtId="0" fontId="16" fillId="30" borderId="0" applyNumberFormat="0" applyBorder="0" applyAlignment="0" applyProtection="0">
      <alignment vertical="center"/>
    </xf>
    <xf numFmtId="0" fontId="15" fillId="24"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7" fillId="0" borderId="0">
      <protection locked="0"/>
    </xf>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6" fillId="31" borderId="0" applyNumberFormat="0" applyBorder="0" applyAlignment="0" applyProtection="0">
      <alignment vertical="center"/>
    </xf>
    <xf numFmtId="0" fontId="14" fillId="0" borderId="0">
      <protection locked="0"/>
    </xf>
    <xf numFmtId="0" fontId="16" fillId="33" borderId="0" applyNumberFormat="0" applyBorder="0" applyAlignment="0" applyProtection="0">
      <alignment vertical="center"/>
    </xf>
    <xf numFmtId="0" fontId="15" fillId="12" borderId="0" applyNumberFormat="0" applyBorder="0" applyAlignment="0" applyProtection="0">
      <alignment vertical="center"/>
    </xf>
    <xf numFmtId="0" fontId="16" fillId="5" borderId="0" applyNumberFormat="0" applyBorder="0" applyAlignment="0" applyProtection="0">
      <alignment vertical="center"/>
    </xf>
    <xf numFmtId="0" fontId="15" fillId="2" borderId="0" applyNumberFormat="0" applyBorder="0" applyAlignment="0" applyProtection="0">
      <alignment vertical="center"/>
    </xf>
    <xf numFmtId="0" fontId="15" fillId="32" borderId="0" applyNumberFormat="0" applyBorder="0" applyAlignment="0" applyProtection="0">
      <alignment vertical="center"/>
    </xf>
    <xf numFmtId="0" fontId="7" fillId="0" borderId="0">
      <protection locked="0"/>
    </xf>
    <xf numFmtId="0" fontId="16" fillId="10" borderId="0" applyNumberFormat="0" applyBorder="0" applyAlignment="0" applyProtection="0">
      <alignment vertical="center"/>
    </xf>
    <xf numFmtId="0" fontId="27" fillId="0" borderId="0">
      <protection locked="0"/>
    </xf>
    <xf numFmtId="0" fontId="15" fillId="29" borderId="0" applyNumberFormat="0" applyBorder="0" applyAlignment="0" applyProtection="0">
      <alignment vertical="center"/>
    </xf>
    <xf numFmtId="0" fontId="7" fillId="0" borderId="0">
      <protection locked="0"/>
    </xf>
    <xf numFmtId="0" fontId="7" fillId="0" borderId="0">
      <protection locked="0"/>
    </xf>
    <xf numFmtId="0" fontId="7" fillId="0" borderId="0">
      <protection locked="0"/>
    </xf>
    <xf numFmtId="0" fontId="14" fillId="0" borderId="0">
      <protection locked="0"/>
    </xf>
    <xf numFmtId="0" fontId="7" fillId="0" borderId="0">
      <protection locked="0"/>
    </xf>
    <xf numFmtId="0" fontId="7" fillId="0" borderId="0">
      <protection locked="0"/>
    </xf>
    <xf numFmtId="0" fontId="14" fillId="0" borderId="0">
      <protection locked="0"/>
    </xf>
    <xf numFmtId="0" fontId="14" fillId="0" borderId="0">
      <protection locked="0"/>
    </xf>
    <xf numFmtId="0" fontId="36" fillId="0" borderId="0">
      <protection locked="0"/>
    </xf>
    <xf numFmtId="0" fontId="36" fillId="0" borderId="0">
      <protection locked="0"/>
    </xf>
    <xf numFmtId="0" fontId="7" fillId="0" borderId="0">
      <protection locked="0"/>
    </xf>
  </cellStyleXfs>
  <cellXfs count="1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0" xfId="0" applyFont="1" applyFill="1">
      <alignment vertical="center"/>
    </xf>
    <xf numFmtId="0" fontId="4" fillId="0" borderId="0" xfId="0" applyFont="1" applyFill="1" applyAlignment="1">
      <alignment horizontal="left" vertical="center"/>
    </xf>
    <xf numFmtId="177" fontId="4" fillId="0" borderId="0" xfId="0" applyNumberFormat="1" applyFont="1" applyFill="1">
      <alignment vertical="center"/>
    </xf>
    <xf numFmtId="177" fontId="4" fillId="0" borderId="0" xfId="0" applyNumberFormat="1"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59"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9" fillId="2"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76" fontId="11" fillId="0" borderId="2" xfId="0" applyNumberFormat="1" applyFont="1" applyFill="1" applyBorder="1" applyAlignment="1" applyProtection="1">
      <alignment horizontal="left" vertical="center" wrapText="1"/>
      <protection locked="0"/>
    </xf>
    <xf numFmtId="0" fontId="11" fillId="0" borderId="2" xfId="59" applyNumberFormat="1" applyFont="1" applyFill="1" applyBorder="1" applyAlignment="1" applyProtection="1">
      <alignment horizontal="left" vertical="center" wrapText="1"/>
    </xf>
    <xf numFmtId="0" fontId="11" fillId="0" borderId="2" xfId="59" applyNumberFormat="1" applyFont="1" applyFill="1" applyBorder="1" applyAlignment="1" applyProtection="1">
      <alignment horizontal="center"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177" fontId="11" fillId="0" borderId="2" xfId="59" applyNumberFormat="1" applyFont="1" applyFill="1" applyBorder="1" applyAlignment="1" applyProtection="1">
      <alignment horizontal="left" vertical="center" wrapText="1"/>
    </xf>
    <xf numFmtId="0" fontId="11" fillId="0" borderId="2" xfId="59" applyFont="1" applyFill="1" applyBorder="1" applyAlignment="1" applyProtection="1">
      <alignment horizontal="left" vertical="center" wrapText="1"/>
    </xf>
    <xf numFmtId="0" fontId="11" fillId="0" borderId="2" xfId="59" applyFont="1" applyFill="1" applyBorder="1" applyAlignment="1" applyProtection="1">
      <alignment horizontal="center" vertical="center" wrapText="1"/>
    </xf>
    <xf numFmtId="0" fontId="3" fillId="0" borderId="2" xfId="0" applyFont="1" applyFill="1" applyBorder="1">
      <alignment vertical="center"/>
    </xf>
    <xf numFmtId="0" fontId="8" fillId="0" borderId="2" xfId="0" applyFont="1" applyFill="1" applyBorder="1" applyAlignment="1">
      <alignment horizontal="left" vertical="center" wrapText="1"/>
    </xf>
    <xf numFmtId="177" fontId="11" fillId="0" borderId="2" xfId="59"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1" fillId="0" borderId="2" xfId="59" applyNumberFormat="1" applyFont="1" applyFill="1" applyBorder="1" applyAlignment="1" applyProtection="1">
      <alignment horizontal="left" vertical="center" wrapText="1"/>
      <protection locked="0"/>
    </xf>
    <xf numFmtId="0" fontId="8" fillId="0" borderId="2" xfId="59" applyNumberFormat="1"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protection locked="0"/>
    </xf>
    <xf numFmtId="0" fontId="11" fillId="0" borderId="2" xfId="60" applyNumberFormat="1" applyFont="1" applyFill="1" applyBorder="1" applyAlignment="1" applyProtection="1">
      <alignment horizontal="center" vertical="center" wrapText="1"/>
    </xf>
    <xf numFmtId="0" fontId="8" fillId="0" borderId="2" xfId="59" applyFont="1" applyFill="1" applyBorder="1" applyAlignment="1" applyProtection="1">
      <alignment horizontal="center" vertical="center" wrapText="1"/>
    </xf>
    <xf numFmtId="177" fontId="8" fillId="0" borderId="2" xfId="59" applyNumberFormat="1" applyFont="1" applyFill="1" applyBorder="1" applyAlignment="1" applyProtection="1">
      <alignment horizontal="center" vertical="center" wrapText="1"/>
    </xf>
    <xf numFmtId="176" fontId="11" fillId="0" borderId="2" xfId="0" applyNumberFormat="1" applyFont="1" applyFill="1" applyBorder="1" applyAlignment="1" applyProtection="1">
      <alignment horizontal="center" vertical="center" wrapText="1"/>
      <protection locked="0"/>
    </xf>
    <xf numFmtId="177" fontId="11" fillId="0" borderId="2" xfId="0" applyNumberFormat="1" applyFont="1" applyFill="1" applyBorder="1" applyAlignment="1">
      <alignment horizontal="center" vertical="center" wrapText="1"/>
    </xf>
    <xf numFmtId="177" fontId="11" fillId="0" borderId="2" xfId="0" applyNumberFormat="1"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177" fontId="11" fillId="0" borderId="2" xfId="0" applyNumberFormat="1" applyFont="1" applyBorder="1" applyAlignment="1">
      <alignment horizontal="center" vertical="center" wrapText="1"/>
    </xf>
    <xf numFmtId="177" fontId="11"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left" vertical="center" wrapText="1"/>
    </xf>
    <xf numFmtId="177" fontId="11" fillId="0" borderId="2" xfId="0" applyNumberFormat="1" applyFont="1" applyFill="1" applyBorder="1">
      <alignment vertical="center"/>
    </xf>
    <xf numFmtId="177" fontId="11"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wrapText="1"/>
    </xf>
    <xf numFmtId="177" fontId="11" fillId="0" borderId="2" xfId="59"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left" vertical="center" wrapText="1"/>
      <protection locked="0"/>
    </xf>
    <xf numFmtId="177" fontId="8" fillId="0" borderId="2" xfId="0" applyNumberFormat="1" applyFont="1" applyFill="1" applyBorder="1" applyAlignment="1" applyProtection="1">
      <alignment horizontal="center" vertical="center" wrapText="1"/>
      <protection locked="0"/>
    </xf>
    <xf numFmtId="177" fontId="8" fillId="0" borderId="2" xfId="59" applyNumberFormat="1" applyFont="1" applyFill="1" applyBorder="1" applyAlignment="1" applyProtection="1">
      <alignment horizontal="center" vertical="center" wrapText="1"/>
      <protection locked="0"/>
    </xf>
    <xf numFmtId="177" fontId="11" fillId="0" borderId="2" xfId="0" applyNumberFormat="1" applyFont="1" applyFill="1" applyBorder="1" applyAlignment="1">
      <alignment horizontal="center" wrapText="1"/>
    </xf>
    <xf numFmtId="177" fontId="8" fillId="0" borderId="2" xfId="0" applyNumberFormat="1" applyFont="1" applyFill="1" applyBorder="1" applyAlignment="1">
      <alignment horizontal="center" wrapText="1"/>
    </xf>
    <xf numFmtId="177" fontId="12" fillId="0" borderId="2" xfId="0" applyNumberFormat="1" applyFont="1" applyFill="1" applyBorder="1" applyAlignment="1">
      <alignment horizontal="center" vertical="center" wrapText="1"/>
    </xf>
    <xf numFmtId="177" fontId="11" fillId="0" borderId="2" xfId="48"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2" xfId="48" applyFont="1" applyFill="1" applyBorder="1" applyAlignment="1" applyProtection="1">
      <alignment horizontal="center" vertical="center" wrapText="1"/>
    </xf>
    <xf numFmtId="0" fontId="11" fillId="0" borderId="2" xfId="48" applyFont="1" applyFill="1" applyBorder="1" applyAlignment="1" applyProtection="1">
      <alignment horizontal="left" vertical="center" wrapText="1"/>
    </xf>
    <xf numFmtId="0" fontId="8" fillId="0" borderId="2" xfId="60" applyNumberFormat="1" applyFont="1" applyFill="1" applyBorder="1" applyAlignment="1" applyProtection="1">
      <alignment horizontal="center" vertical="center" wrapText="1"/>
    </xf>
    <xf numFmtId="0" fontId="11" fillId="0" borderId="2" xfId="66" applyNumberFormat="1" applyFont="1" applyFill="1" applyBorder="1" applyAlignment="1">
      <alignment horizontal="center" vertical="center" wrapText="1"/>
      <protection locked="0"/>
    </xf>
    <xf numFmtId="0" fontId="11" fillId="0" borderId="2" xfId="66" applyNumberFormat="1" applyFont="1" applyFill="1" applyBorder="1" applyAlignment="1">
      <alignment horizontal="left" vertical="center" wrapText="1"/>
      <protection locked="0"/>
    </xf>
    <xf numFmtId="0" fontId="11" fillId="0" borderId="2" xfId="66" applyFont="1" applyFill="1" applyBorder="1" applyAlignment="1" applyProtection="1">
      <alignment horizontal="left" vertical="center" wrapText="1"/>
      <protection locked="0"/>
    </xf>
    <xf numFmtId="178" fontId="11" fillId="0" borderId="2" xfId="66" applyNumberFormat="1" applyFont="1" applyFill="1" applyBorder="1" applyAlignment="1" applyProtection="1">
      <alignment horizontal="center" vertical="center" wrapText="1"/>
      <protection locked="0"/>
    </xf>
    <xf numFmtId="0" fontId="11" fillId="0" borderId="2" xfId="48" applyFont="1" applyFill="1" applyBorder="1" applyAlignment="1" applyProtection="1">
      <alignment horizontal="left" vertical="center" wrapText="1"/>
      <protection locked="0"/>
    </xf>
    <xf numFmtId="177" fontId="11" fillId="0" borderId="2" xfId="65" applyNumberFormat="1" applyFont="1" applyFill="1" applyBorder="1" applyAlignment="1" applyProtection="1">
      <alignment horizontal="center" vertical="center" wrapText="1"/>
    </xf>
    <xf numFmtId="177" fontId="8" fillId="0" borderId="2" xfId="48" applyNumberFormat="1" applyFont="1" applyFill="1" applyBorder="1" applyAlignment="1" applyProtection="1">
      <alignment horizontal="center" vertical="center" wrapText="1"/>
    </xf>
    <xf numFmtId="177" fontId="11" fillId="0" borderId="2" xfId="66" applyNumberFormat="1" applyFont="1" applyFill="1" applyBorder="1" applyAlignment="1">
      <alignment horizontal="center" vertical="center" wrapText="1"/>
      <protection locked="0"/>
    </xf>
    <xf numFmtId="177" fontId="8" fillId="0" borderId="2" xfId="66" applyNumberFormat="1" applyFont="1" applyFill="1" applyBorder="1" applyAlignment="1">
      <alignment horizontal="center" vertical="center" wrapText="1"/>
      <protection locked="0"/>
    </xf>
    <xf numFmtId="0" fontId="8" fillId="0" borderId="2" xfId="48" applyFont="1" applyFill="1" applyBorder="1" applyAlignment="1" applyProtection="1">
      <alignment horizontal="center" vertical="center" wrapText="1"/>
    </xf>
    <xf numFmtId="0" fontId="8" fillId="0" borderId="2" xfId="66" applyNumberFormat="1" applyFont="1" applyFill="1" applyBorder="1" applyAlignment="1">
      <alignment horizontal="center" vertical="center" wrapText="1"/>
      <protection locked="0"/>
    </xf>
    <xf numFmtId="0" fontId="11" fillId="0" borderId="2" xfId="65" applyFont="1" applyFill="1" applyBorder="1" applyAlignment="1" applyProtection="1">
      <alignment horizontal="center" vertical="center" wrapText="1"/>
    </xf>
    <xf numFmtId="0" fontId="11" fillId="0" borderId="2" xfId="34" applyFont="1" applyFill="1" applyBorder="1" applyAlignment="1" applyProtection="1">
      <alignment horizontal="left" vertical="center" wrapText="1"/>
    </xf>
    <xf numFmtId="0" fontId="11" fillId="0" borderId="2" xfId="65" applyFont="1" applyFill="1" applyBorder="1" applyAlignment="1" applyProtection="1">
      <alignment horizontal="left" vertical="center" wrapText="1"/>
    </xf>
    <xf numFmtId="0" fontId="11" fillId="0" borderId="2" xfId="59" applyNumberFormat="1" applyFont="1" applyFill="1" applyBorder="1" applyAlignment="1" applyProtection="1">
      <alignment vertical="center" wrapText="1"/>
    </xf>
    <xf numFmtId="177" fontId="12" fillId="0" borderId="2" xfId="59" applyNumberFormat="1" applyFont="1" applyFill="1" applyBorder="1" applyAlignment="1" applyProtection="1">
      <alignment horizontal="center" vertical="center" wrapText="1"/>
    </xf>
    <xf numFmtId="0" fontId="8" fillId="0" borderId="2" xfId="59" applyFont="1" applyFill="1" applyBorder="1" applyAlignment="1" applyProtection="1">
      <alignment horizontal="left" vertical="center" wrapText="1"/>
    </xf>
    <xf numFmtId="0" fontId="11" fillId="3" borderId="2" xfId="0" applyFont="1" applyFill="1" applyBorder="1" applyAlignment="1">
      <alignment horizontal="left" vertical="center" wrapText="1"/>
    </xf>
    <xf numFmtId="0" fontId="11" fillId="0" borderId="2" xfId="0" applyFont="1" applyFill="1" applyBorder="1" applyAlignment="1">
      <alignment vertical="center" wrapText="1"/>
    </xf>
    <xf numFmtId="1" fontId="11" fillId="0" borderId="2" xfId="0" applyNumberFormat="1" applyFont="1" applyFill="1" applyBorder="1" applyAlignment="1">
      <alignment horizontal="center" vertical="center" wrapText="1"/>
    </xf>
    <xf numFmtId="0" fontId="11" fillId="0" borderId="2" xfId="59" applyFont="1" applyFill="1" applyBorder="1" applyAlignment="1" applyProtection="1">
      <alignment vertical="center" wrapText="1"/>
    </xf>
    <xf numFmtId="0" fontId="11" fillId="0" borderId="2" xfId="61" applyFont="1" applyFill="1" applyBorder="1" applyAlignment="1" applyProtection="1">
      <alignment horizontal="left" vertical="center" wrapText="1"/>
    </xf>
    <xf numFmtId="0" fontId="11" fillId="0" borderId="2" xfId="61" applyNumberFormat="1" applyFont="1" applyFill="1" applyBorder="1" applyAlignment="1" applyProtection="1">
      <alignment horizontal="center" vertical="center" wrapText="1"/>
    </xf>
    <xf numFmtId="0" fontId="11" fillId="0" borderId="2" xfId="61" applyNumberFormat="1" applyFont="1" applyFill="1" applyBorder="1" applyAlignment="1" applyProtection="1">
      <alignment horizontal="left" vertical="center" wrapText="1"/>
    </xf>
    <xf numFmtId="0" fontId="11" fillId="0" borderId="2" xfId="61" applyFont="1" applyFill="1" applyBorder="1" applyAlignment="1" applyProtection="1">
      <alignment horizontal="center" vertical="center" wrapText="1"/>
    </xf>
    <xf numFmtId="0" fontId="4" fillId="0" borderId="2" xfId="0" applyFont="1" applyFill="1" applyBorder="1">
      <alignment vertical="center"/>
    </xf>
    <xf numFmtId="179" fontId="11" fillId="0" borderId="2" xfId="0" applyNumberFormat="1" applyFont="1" applyFill="1" applyBorder="1" applyAlignment="1" applyProtection="1">
      <alignment horizontal="center" vertical="center" wrapText="1"/>
      <protection locked="0"/>
    </xf>
    <xf numFmtId="179" fontId="11" fillId="0" borderId="2" xfId="0" applyNumberFormat="1" applyFont="1" applyFill="1" applyBorder="1" applyAlignment="1" applyProtection="1">
      <alignment horizontal="left" vertical="center" wrapText="1"/>
      <protection locked="0"/>
    </xf>
    <xf numFmtId="0" fontId="11" fillId="0" borderId="2" xfId="66" applyNumberFormat="1" applyFont="1" applyFill="1" applyBorder="1" applyAlignment="1" applyProtection="1">
      <alignment horizontal="left" vertical="center" wrapText="1"/>
    </xf>
    <xf numFmtId="177" fontId="11" fillId="0" borderId="2" xfId="68" applyNumberFormat="1" applyFont="1" applyFill="1" applyBorder="1" applyAlignment="1" applyProtection="1">
      <alignment horizontal="left" vertical="center" wrapText="1"/>
    </xf>
    <xf numFmtId="2" fontId="11" fillId="0" borderId="2" xfId="0" applyNumberFormat="1" applyFont="1" applyFill="1" applyBorder="1" applyAlignment="1">
      <alignment horizontal="left" vertical="center" wrapText="1"/>
    </xf>
    <xf numFmtId="177" fontId="11" fillId="0" borderId="2" xfId="61" applyNumberFormat="1" applyFont="1" applyFill="1" applyBorder="1" applyAlignment="1" applyProtection="1">
      <alignment horizontal="center" vertical="center" wrapText="1"/>
    </xf>
    <xf numFmtId="177" fontId="8" fillId="0" borderId="2" xfId="61" applyNumberFormat="1" applyFont="1" applyFill="1" applyBorder="1" applyAlignment="1" applyProtection="1">
      <alignment horizontal="center" vertical="center" wrapText="1"/>
    </xf>
    <xf numFmtId="0" fontId="11" fillId="0" borderId="2" xfId="66" applyFont="1" applyFill="1" applyBorder="1" applyAlignment="1" applyProtection="1">
      <alignment horizontal="center" vertical="center" wrapText="1"/>
    </xf>
    <xf numFmtId="180" fontId="11" fillId="0" borderId="2" xfId="66" applyNumberFormat="1" applyFont="1" applyFill="1" applyBorder="1" applyAlignment="1" applyProtection="1">
      <alignment horizontal="left" vertical="center" wrapText="1"/>
    </xf>
    <xf numFmtId="0" fontId="11" fillId="0" borderId="2" xfId="56" applyFont="1" applyFill="1" applyBorder="1" applyAlignment="1" applyProtection="1">
      <alignment horizontal="left" vertical="center" wrapText="1"/>
    </xf>
    <xf numFmtId="0" fontId="8" fillId="0" borderId="2" xfId="6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protection locked="0"/>
    </xf>
    <xf numFmtId="179" fontId="11" fillId="0" borderId="2" xfId="0" applyNumberFormat="1" applyFont="1" applyFill="1" applyBorder="1" applyAlignment="1">
      <alignment horizontal="left" vertical="center" wrapText="1"/>
    </xf>
    <xf numFmtId="0" fontId="11" fillId="0" borderId="2" xfId="28" applyFont="1" applyFill="1" applyBorder="1" applyAlignment="1" applyProtection="1">
      <alignment horizontal="left" vertical="center" wrapText="1"/>
      <protection locked="0"/>
    </xf>
    <xf numFmtId="0" fontId="11" fillId="0" borderId="2" xfId="67" applyNumberFormat="1" applyFont="1" applyFill="1" applyBorder="1" applyAlignment="1">
      <alignment horizontal="left" vertical="center" wrapText="1"/>
      <protection locked="0"/>
    </xf>
    <xf numFmtId="0" fontId="11" fillId="0" borderId="2" xfId="0" applyFont="1" applyFill="1" applyBorder="1" applyAlignment="1" applyProtection="1">
      <alignment vertical="center" wrapText="1"/>
      <protection locked="0"/>
    </xf>
    <xf numFmtId="0" fontId="11" fillId="0" borderId="2" xfId="35" applyFont="1" applyFill="1" applyBorder="1" applyAlignment="1" applyProtection="1">
      <alignment horizontal="left" vertical="center" wrapText="1"/>
    </xf>
    <xf numFmtId="0" fontId="11" fillId="0" borderId="2" xfId="35" applyFont="1" applyFill="1" applyBorder="1" applyAlignment="1" applyProtection="1">
      <alignment horizontal="center" vertical="center" wrapText="1"/>
    </xf>
    <xf numFmtId="0" fontId="11" fillId="0" borderId="2" xfId="66" applyFont="1" applyFill="1" applyBorder="1" applyAlignment="1">
      <alignment horizontal="left" vertical="center" wrapText="1"/>
      <protection locked="0"/>
    </xf>
    <xf numFmtId="0" fontId="11" fillId="0" borderId="2" xfId="66" applyFont="1" applyFill="1" applyBorder="1" applyAlignment="1">
      <alignment horizontal="center" vertical="center" wrapText="1"/>
      <protection locked="0"/>
    </xf>
    <xf numFmtId="17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34" applyFont="1" applyFill="1" applyBorder="1" applyAlignment="1">
      <alignment horizontal="left" vertical="center" wrapText="1"/>
      <protection locked="0"/>
    </xf>
    <xf numFmtId="0" fontId="11" fillId="0" borderId="2" xfId="67" applyNumberFormat="1" applyFont="1" applyFill="1" applyBorder="1" applyAlignment="1">
      <alignment horizontal="center" vertical="center" wrapText="1"/>
      <protection locked="0"/>
    </xf>
    <xf numFmtId="177" fontId="11" fillId="0" borderId="2" xfId="67" applyNumberFormat="1" applyFont="1" applyFill="1" applyBorder="1" applyAlignment="1">
      <alignment horizontal="center" vertical="center" wrapText="1"/>
      <protection locked="0"/>
    </xf>
    <xf numFmtId="177" fontId="11" fillId="0" borderId="2" xfId="35" applyNumberFormat="1" applyFont="1" applyFill="1" applyBorder="1" applyAlignment="1" applyProtection="1">
      <alignment horizontal="center" vertical="center" wrapText="1"/>
    </xf>
    <xf numFmtId="177" fontId="8" fillId="0" borderId="2" xfId="35" applyNumberFormat="1" applyFont="1" applyFill="1" applyBorder="1" applyAlignment="1" applyProtection="1">
      <alignment horizontal="center" vertical="center" wrapText="1"/>
    </xf>
    <xf numFmtId="0" fontId="11"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35" applyFont="1" applyFill="1" applyBorder="1" applyAlignment="1" applyProtection="1">
      <alignment horizontal="center" vertical="center" wrapText="1"/>
    </xf>
    <xf numFmtId="0" fontId="13" fillId="0" borderId="0" xfId="0" applyFont="1" applyFill="1">
      <alignment vertical="center"/>
    </xf>
    <xf numFmtId="0" fontId="9" fillId="0" borderId="2" xfId="0" applyFont="1" applyFill="1" applyBorder="1" applyAlignment="1">
      <alignment horizontal="center" vertical="center" wrapText="1"/>
    </xf>
  </cellXfs>
  <cellStyles count="69">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10 5 2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检查单元格" xfId="29" builtinId="23"/>
    <cellStyle name="20% - 强调文字颜色 6" xfId="30" builtinId="50"/>
    <cellStyle name="强调文字颜色 2" xfId="31" builtinId="33"/>
    <cellStyle name="链接单元格" xfId="32" builtinId="24"/>
    <cellStyle name="汇总" xfId="33" builtinId="25"/>
    <cellStyle name="常规 27" xfId="34"/>
    <cellStyle name="好" xfId="35" builtinId="26"/>
    <cellStyle name="适中" xfId="36" builtinId="28"/>
    <cellStyle name="常规 46" xfId="37"/>
    <cellStyle name="20% - 强调文字颜色 5" xfId="38" builtinId="46"/>
    <cellStyle name="强调文字颜色 1" xfId="39" builtinId="29"/>
    <cellStyle name="20% - 强调文字颜色 1" xfId="40" builtinId="30"/>
    <cellStyle name="40% - 强调文字颜色 1" xfId="41" builtinId="31"/>
    <cellStyle name="常规 38"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5 3 3"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10 2" xfId="56"/>
    <cellStyle name="60% - 强调文字颜色 6" xfId="57" builtinId="52"/>
    <cellStyle name="常规 59" xfId="58"/>
    <cellStyle name="常规 2" xfId="59"/>
    <cellStyle name="常规 2 4" xfId="60"/>
    <cellStyle name="常规 3" xfId="61"/>
    <cellStyle name="常规 57" xfId="62"/>
    <cellStyle name="常规 72" xfId="63"/>
    <cellStyle name="常规 74" xfId="64"/>
    <cellStyle name="常规 9 2" xfId="65"/>
    <cellStyle name="常规_Sheet1" xfId="66"/>
    <cellStyle name="常规_Sheet1 2" xfId="67"/>
    <cellStyle name="常规_Sheet1_1 2" xfId="68"/>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T349"/>
  <sheetViews>
    <sheetView tabSelected="1" view="pageBreakPreview" zoomScale="80" zoomScaleNormal="93" workbookViewId="0">
      <pane ySplit="3" topLeftCell="A4" activePane="bottomLeft" state="frozen"/>
      <selection/>
      <selection pane="bottomLeft" activeCell="B1" sqref="B1:S1"/>
    </sheetView>
  </sheetViews>
  <sheetFormatPr defaultColWidth="9" defaultRowHeight="12.75"/>
  <cols>
    <col min="1" max="1" width="9" style="5"/>
    <col min="2" max="2" width="6.125" style="5" customWidth="1"/>
    <col min="3" max="3" width="5.625" style="5" customWidth="1"/>
    <col min="4" max="4" width="8.875" style="5" customWidth="1"/>
    <col min="5" max="5" width="5.875" style="5" hidden="1" customWidth="1"/>
    <col min="6" max="6" width="33" style="6" customWidth="1"/>
    <col min="7" max="7" width="17.625" style="6" customWidth="1"/>
    <col min="8" max="8" width="12" style="5" customWidth="1"/>
    <col min="9" max="9" width="22.375" style="6" customWidth="1"/>
    <col min="10" max="10" width="9.375" style="5" customWidth="1"/>
    <col min="11" max="11" width="56.75" style="6" customWidth="1"/>
    <col min="12" max="12" width="20.625" style="7" customWidth="1"/>
    <col min="13" max="18" width="10.375" style="8" hidden="1" customWidth="1"/>
    <col min="19" max="19" width="10.5" style="5" customWidth="1"/>
    <col min="20" max="16384" width="9" style="5"/>
  </cols>
  <sheetData>
    <row r="1" s="1" customFormat="1" ht="51" customHeight="1" spans="2:19">
      <c r="B1" s="9" t="s">
        <v>0</v>
      </c>
      <c r="C1" s="10"/>
      <c r="D1" s="10"/>
      <c r="E1" s="10"/>
      <c r="F1" s="10"/>
      <c r="G1" s="10"/>
      <c r="H1" s="10"/>
      <c r="I1" s="10"/>
      <c r="J1" s="10"/>
      <c r="K1" s="10"/>
      <c r="L1" s="10"/>
      <c r="M1" s="10"/>
      <c r="N1" s="10"/>
      <c r="O1" s="10"/>
      <c r="P1" s="10"/>
      <c r="Q1" s="10"/>
      <c r="R1" s="10"/>
      <c r="S1" s="10"/>
    </row>
    <row r="2" s="2" customFormat="1" ht="15" customHeight="1" spans="1:19">
      <c r="A2" s="11" t="s">
        <v>1</v>
      </c>
      <c r="B2" s="12" t="s">
        <v>2</v>
      </c>
      <c r="C2" s="13" t="s">
        <v>3</v>
      </c>
      <c r="D2" s="13" t="s">
        <v>4</v>
      </c>
      <c r="E2" s="13" t="s">
        <v>1</v>
      </c>
      <c r="F2" s="13" t="s">
        <v>5</v>
      </c>
      <c r="G2" s="13" t="s">
        <v>6</v>
      </c>
      <c r="H2" s="13" t="s">
        <v>7</v>
      </c>
      <c r="I2" s="35" t="s">
        <v>8</v>
      </c>
      <c r="J2" s="35" t="s">
        <v>9</v>
      </c>
      <c r="K2" s="13" t="s">
        <v>10</v>
      </c>
      <c r="L2" s="36" t="s">
        <v>11</v>
      </c>
      <c r="M2" s="36" t="s">
        <v>12</v>
      </c>
      <c r="N2" s="36"/>
      <c r="O2" s="36"/>
      <c r="P2" s="36"/>
      <c r="Q2" s="36"/>
      <c r="R2" s="36"/>
      <c r="S2" s="35" t="s">
        <v>13</v>
      </c>
    </row>
    <row r="3" s="2" customFormat="1" ht="36" customHeight="1" spans="1:19">
      <c r="A3" s="14"/>
      <c r="B3" s="12"/>
      <c r="C3" s="13"/>
      <c r="D3" s="13"/>
      <c r="E3" s="13"/>
      <c r="F3" s="13"/>
      <c r="G3" s="13"/>
      <c r="H3" s="13"/>
      <c r="I3" s="35"/>
      <c r="J3" s="35"/>
      <c r="K3" s="13"/>
      <c r="L3" s="36"/>
      <c r="M3" s="36" t="s">
        <v>14</v>
      </c>
      <c r="N3" s="36" t="s">
        <v>15</v>
      </c>
      <c r="O3" s="36" t="s">
        <v>16</v>
      </c>
      <c r="P3" s="36" t="s">
        <v>17</v>
      </c>
      <c r="Q3" s="36" t="s">
        <v>18</v>
      </c>
      <c r="R3" s="36" t="s">
        <v>19</v>
      </c>
      <c r="S3" s="35"/>
    </row>
    <row r="4" ht="51" customHeight="1" spans="1:19">
      <c r="A4" s="15" t="s">
        <v>20</v>
      </c>
      <c r="B4" s="15"/>
      <c r="C4" s="15"/>
      <c r="D4" s="15"/>
      <c r="E4" s="15"/>
      <c r="F4" s="15"/>
      <c r="G4" s="15"/>
      <c r="H4" s="15"/>
      <c r="I4" s="15"/>
      <c r="J4" s="15"/>
      <c r="K4" s="15"/>
      <c r="L4" s="15"/>
      <c r="M4" s="15"/>
      <c r="N4" s="15"/>
      <c r="O4" s="15"/>
      <c r="P4" s="15"/>
      <c r="Q4" s="15"/>
      <c r="R4" s="15"/>
      <c r="S4" s="15"/>
    </row>
    <row r="5" ht="63.95" customHeight="1" outlineLevel="1" spans="1:19">
      <c r="A5" s="16">
        <v>1</v>
      </c>
      <c r="B5" s="17" t="s">
        <v>21</v>
      </c>
      <c r="C5" s="17" t="s">
        <v>22</v>
      </c>
      <c r="D5" s="17" t="s">
        <v>23</v>
      </c>
      <c r="E5" s="17">
        <v>1</v>
      </c>
      <c r="F5" s="18" t="s">
        <v>24</v>
      </c>
      <c r="G5" s="19" t="s">
        <v>25</v>
      </c>
      <c r="H5" s="20" t="s">
        <v>26</v>
      </c>
      <c r="I5" s="21" t="s">
        <v>27</v>
      </c>
      <c r="J5" s="37" t="s">
        <v>28</v>
      </c>
      <c r="K5" s="18" t="s">
        <v>29</v>
      </c>
      <c r="L5" s="38">
        <v>5500</v>
      </c>
      <c r="M5" s="38">
        <v>5500</v>
      </c>
      <c r="N5" s="38"/>
      <c r="O5" s="38"/>
      <c r="P5" s="38"/>
      <c r="Q5" s="38"/>
      <c r="R5" s="38"/>
      <c r="S5" s="17" t="s">
        <v>30</v>
      </c>
    </row>
    <row r="6" ht="42" customHeight="1" outlineLevel="1" spans="1:19">
      <c r="A6" s="16">
        <f>MAX($A$5:A5)+1</f>
        <v>2</v>
      </c>
      <c r="B6" s="17"/>
      <c r="C6" s="17"/>
      <c r="D6" s="17" t="s">
        <v>31</v>
      </c>
      <c r="E6" s="17">
        <v>1</v>
      </c>
      <c r="F6" s="18" t="s">
        <v>32</v>
      </c>
      <c r="G6" s="18" t="s">
        <v>33</v>
      </c>
      <c r="H6" s="20" t="s">
        <v>26</v>
      </c>
      <c r="I6" s="18" t="s">
        <v>34</v>
      </c>
      <c r="J6" s="37" t="s">
        <v>28</v>
      </c>
      <c r="K6" s="18" t="s">
        <v>35</v>
      </c>
      <c r="L6" s="39">
        <v>217700</v>
      </c>
      <c r="M6" s="39"/>
      <c r="N6" s="39"/>
      <c r="O6" s="39"/>
      <c r="P6" s="39"/>
      <c r="Q6" s="39">
        <v>217700</v>
      </c>
      <c r="R6" s="39"/>
      <c r="S6" s="17" t="s">
        <v>30</v>
      </c>
    </row>
    <row r="7" ht="39" customHeight="1" outlineLevel="1" spans="1:19">
      <c r="A7" s="16">
        <f>MAX($A$5:A6)+1</f>
        <v>3</v>
      </c>
      <c r="B7" s="17"/>
      <c r="C7" s="17"/>
      <c r="D7" s="17"/>
      <c r="E7" s="17">
        <v>2</v>
      </c>
      <c r="F7" s="18" t="s">
        <v>36</v>
      </c>
      <c r="G7" s="18" t="s">
        <v>33</v>
      </c>
      <c r="H7" s="20"/>
      <c r="I7" s="18" t="s">
        <v>37</v>
      </c>
      <c r="J7" s="37" t="s">
        <v>28</v>
      </c>
      <c r="K7" s="18" t="s">
        <v>38</v>
      </c>
      <c r="L7" s="39">
        <v>8000</v>
      </c>
      <c r="M7" s="39"/>
      <c r="N7" s="39"/>
      <c r="O7" s="39">
        <v>8000</v>
      </c>
      <c r="P7" s="39"/>
      <c r="Q7" s="39"/>
      <c r="R7" s="39"/>
      <c r="S7" s="17" t="s">
        <v>30</v>
      </c>
    </row>
    <row r="8" ht="41.1" customHeight="1" outlineLevel="1" spans="1:19">
      <c r="A8" s="16">
        <f>MAX($A$5:A7)+1</f>
        <v>4</v>
      </c>
      <c r="B8" s="17"/>
      <c r="C8" s="17"/>
      <c r="D8" s="17"/>
      <c r="E8" s="17">
        <v>3</v>
      </c>
      <c r="F8" s="18" t="s">
        <v>39</v>
      </c>
      <c r="G8" s="18" t="s">
        <v>33</v>
      </c>
      <c r="H8" s="20"/>
      <c r="I8" s="18" t="s">
        <v>40</v>
      </c>
      <c r="J8" s="37" t="s">
        <v>28</v>
      </c>
      <c r="K8" s="18" t="s">
        <v>41</v>
      </c>
      <c r="L8" s="39">
        <v>92876</v>
      </c>
      <c r="M8" s="39"/>
      <c r="N8" s="39"/>
      <c r="O8" s="39"/>
      <c r="P8" s="39"/>
      <c r="Q8" s="39">
        <v>92876</v>
      </c>
      <c r="R8" s="39"/>
      <c r="S8" s="17" t="s">
        <v>30</v>
      </c>
    </row>
    <row r="9" ht="47.1" customHeight="1" outlineLevel="1" spans="1:19">
      <c r="A9" s="16">
        <f>MAX($A$5:A8)+1</f>
        <v>5</v>
      </c>
      <c r="B9" s="17"/>
      <c r="C9" s="17"/>
      <c r="D9" s="17" t="s">
        <v>22</v>
      </c>
      <c r="E9" s="17">
        <v>1</v>
      </c>
      <c r="F9" s="19" t="s">
        <v>42</v>
      </c>
      <c r="G9" s="19" t="s">
        <v>43</v>
      </c>
      <c r="H9" s="20" t="s">
        <v>44</v>
      </c>
      <c r="I9" s="24" t="s">
        <v>45</v>
      </c>
      <c r="J9" s="25" t="s">
        <v>28</v>
      </c>
      <c r="K9" s="19" t="s">
        <v>46</v>
      </c>
      <c r="L9" s="28">
        <v>50000</v>
      </c>
      <c r="M9" s="28">
        <v>50000</v>
      </c>
      <c r="N9" s="28"/>
      <c r="O9" s="28"/>
      <c r="P9" s="28"/>
      <c r="Q9" s="28"/>
      <c r="R9" s="28"/>
      <c r="S9" s="25" t="s">
        <v>30</v>
      </c>
    </row>
    <row r="10" ht="56.1" customHeight="1" outlineLevel="1" spans="1:19">
      <c r="A10" s="16">
        <f>MAX($A$5:A9)+1</f>
        <v>6</v>
      </c>
      <c r="B10" s="17"/>
      <c r="C10" s="17"/>
      <c r="D10" s="17"/>
      <c r="E10" s="17">
        <v>2</v>
      </c>
      <c r="F10" s="19" t="s">
        <v>47</v>
      </c>
      <c r="G10" s="19" t="s">
        <v>48</v>
      </c>
      <c r="H10" s="20"/>
      <c r="I10" s="24" t="s">
        <v>49</v>
      </c>
      <c r="J10" s="25" t="s">
        <v>28</v>
      </c>
      <c r="K10" s="19" t="s">
        <v>50</v>
      </c>
      <c r="L10" s="28">
        <v>15845</v>
      </c>
      <c r="M10" s="28">
        <v>15845</v>
      </c>
      <c r="N10" s="28"/>
      <c r="O10" s="28"/>
      <c r="P10" s="28"/>
      <c r="Q10" s="28"/>
      <c r="R10" s="28"/>
      <c r="S10" s="25" t="s">
        <v>30</v>
      </c>
    </row>
    <row r="11" ht="38.1" customHeight="1" outlineLevel="1" spans="1:19">
      <c r="A11" s="16">
        <f>MAX($A$5:A10)+1</f>
        <v>7</v>
      </c>
      <c r="B11" s="17"/>
      <c r="C11" s="17"/>
      <c r="D11" s="17"/>
      <c r="E11" s="17">
        <v>3</v>
      </c>
      <c r="F11" s="19" t="s">
        <v>51</v>
      </c>
      <c r="G11" s="19" t="s">
        <v>48</v>
      </c>
      <c r="H11" s="20"/>
      <c r="I11" s="19" t="s">
        <v>52</v>
      </c>
      <c r="J11" s="25" t="s">
        <v>28</v>
      </c>
      <c r="K11" s="19" t="s">
        <v>53</v>
      </c>
      <c r="L11" s="28">
        <v>80475</v>
      </c>
      <c r="M11" s="28">
        <v>80475</v>
      </c>
      <c r="N11" s="28"/>
      <c r="O11" s="28"/>
      <c r="P11" s="28"/>
      <c r="Q11" s="28"/>
      <c r="R11" s="28"/>
      <c r="S11" s="25" t="s">
        <v>30</v>
      </c>
    </row>
    <row r="12" ht="60.95" customHeight="1" outlineLevel="1" spans="1:19">
      <c r="A12" s="16">
        <f>MAX($A$5:A11)+1</f>
        <v>8</v>
      </c>
      <c r="B12" s="17"/>
      <c r="C12" s="17"/>
      <c r="D12" s="17"/>
      <c r="E12" s="17">
        <v>4</v>
      </c>
      <c r="F12" s="19" t="s">
        <v>54</v>
      </c>
      <c r="G12" s="19" t="s">
        <v>55</v>
      </c>
      <c r="H12" s="20"/>
      <c r="I12" s="24" t="s">
        <v>56</v>
      </c>
      <c r="J12" s="25" t="s">
        <v>28</v>
      </c>
      <c r="K12" s="19" t="s">
        <v>57</v>
      </c>
      <c r="L12" s="28">
        <v>195000</v>
      </c>
      <c r="M12" s="28"/>
      <c r="N12" s="28"/>
      <c r="O12" s="28"/>
      <c r="P12" s="28">
        <v>195000</v>
      </c>
      <c r="Q12" s="28"/>
      <c r="R12" s="28"/>
      <c r="S12" s="25" t="s">
        <v>58</v>
      </c>
    </row>
    <row r="13" ht="42.95" customHeight="1" outlineLevel="1" spans="1:19">
      <c r="A13" s="16">
        <f>MAX($A$5:A12)+1</f>
        <v>9</v>
      </c>
      <c r="B13" s="17"/>
      <c r="C13" s="17"/>
      <c r="D13" s="17"/>
      <c r="E13" s="17">
        <v>5</v>
      </c>
      <c r="F13" s="21" t="s">
        <v>59</v>
      </c>
      <c r="G13" s="19" t="s">
        <v>48</v>
      </c>
      <c r="H13" s="20"/>
      <c r="I13" s="24" t="s">
        <v>45</v>
      </c>
      <c r="J13" s="17" t="s">
        <v>28</v>
      </c>
      <c r="K13" s="21" t="s">
        <v>60</v>
      </c>
      <c r="L13" s="38">
        <v>2500</v>
      </c>
      <c r="M13" s="38">
        <v>2500</v>
      </c>
      <c r="N13" s="38"/>
      <c r="O13" s="38"/>
      <c r="P13" s="38"/>
      <c r="Q13" s="38"/>
      <c r="R13" s="38"/>
      <c r="S13" s="17" t="s">
        <v>61</v>
      </c>
    </row>
    <row r="14" ht="48" customHeight="1" outlineLevel="1" spans="1:19">
      <c r="A14" s="16">
        <f>MAX($A$5:A13)+1</f>
        <v>10</v>
      </c>
      <c r="B14" s="17"/>
      <c r="C14" s="17"/>
      <c r="D14" s="17"/>
      <c r="E14" s="17">
        <v>6</v>
      </c>
      <c r="F14" s="21" t="s">
        <v>62</v>
      </c>
      <c r="G14" s="19" t="s">
        <v>48</v>
      </c>
      <c r="H14" s="20"/>
      <c r="I14" s="21" t="s">
        <v>63</v>
      </c>
      <c r="J14" s="17" t="s">
        <v>28</v>
      </c>
      <c r="K14" s="21" t="s">
        <v>64</v>
      </c>
      <c r="L14" s="28">
        <v>50000</v>
      </c>
      <c r="M14" s="28">
        <v>50000</v>
      </c>
      <c r="N14" s="28"/>
      <c r="O14" s="28"/>
      <c r="P14" s="28"/>
      <c r="Q14" s="28"/>
      <c r="R14" s="38"/>
      <c r="S14" s="17" t="s">
        <v>30</v>
      </c>
    </row>
    <row r="15" ht="42" customHeight="1" outlineLevel="1" spans="1:19">
      <c r="A15" s="16">
        <f>MAX($A$5:A14)+1</f>
        <v>11</v>
      </c>
      <c r="B15" s="17"/>
      <c r="C15" s="17"/>
      <c r="D15" s="17"/>
      <c r="E15" s="17">
        <v>7</v>
      </c>
      <c r="F15" s="21" t="s">
        <v>65</v>
      </c>
      <c r="G15" s="19" t="s">
        <v>48</v>
      </c>
      <c r="H15" s="20"/>
      <c r="I15" s="24" t="s">
        <v>45</v>
      </c>
      <c r="J15" s="17" t="s">
        <v>66</v>
      </c>
      <c r="K15" s="21" t="s">
        <v>67</v>
      </c>
      <c r="L15" s="38">
        <v>38000</v>
      </c>
      <c r="M15" s="28">
        <v>38000</v>
      </c>
      <c r="N15" s="28"/>
      <c r="O15" s="28"/>
      <c r="P15" s="28"/>
      <c r="Q15" s="28"/>
      <c r="R15" s="38"/>
      <c r="S15" s="17" t="s">
        <v>30</v>
      </c>
    </row>
    <row r="16" ht="60.95" customHeight="1" outlineLevel="1" spans="1:19">
      <c r="A16" s="16">
        <f>MAX($A$5:A15)+1</f>
        <v>12</v>
      </c>
      <c r="B16" s="17"/>
      <c r="C16" s="17"/>
      <c r="D16" s="17"/>
      <c r="E16" s="17">
        <v>8</v>
      </c>
      <c r="F16" s="21" t="s">
        <v>68</v>
      </c>
      <c r="G16" s="19" t="s">
        <v>48</v>
      </c>
      <c r="H16" s="20"/>
      <c r="I16" s="21" t="s">
        <v>69</v>
      </c>
      <c r="J16" s="17" t="s">
        <v>28</v>
      </c>
      <c r="K16" s="21" t="s">
        <v>70</v>
      </c>
      <c r="L16" s="38">
        <v>5000</v>
      </c>
      <c r="M16" s="28">
        <v>2500</v>
      </c>
      <c r="N16" s="28">
        <v>2500</v>
      </c>
      <c r="O16" s="28"/>
      <c r="P16" s="28"/>
      <c r="Q16" s="28"/>
      <c r="R16" s="38"/>
      <c r="S16" s="17" t="s">
        <v>30</v>
      </c>
    </row>
    <row r="17" ht="72" customHeight="1" outlineLevel="1" spans="1:19">
      <c r="A17" s="16">
        <f>MAX($A$5:A16)+1</f>
        <v>13</v>
      </c>
      <c r="B17" s="17"/>
      <c r="C17" s="17"/>
      <c r="D17" s="17"/>
      <c r="E17" s="17">
        <v>9</v>
      </c>
      <c r="F17" s="19" t="s">
        <v>71</v>
      </c>
      <c r="G17" s="19" t="s">
        <v>48</v>
      </c>
      <c r="H17" s="20"/>
      <c r="I17" s="24" t="s">
        <v>45</v>
      </c>
      <c r="J17" s="17" t="s">
        <v>28</v>
      </c>
      <c r="K17" s="21" t="s">
        <v>72</v>
      </c>
      <c r="L17" s="38">
        <v>5000</v>
      </c>
      <c r="M17" s="38">
        <v>2500</v>
      </c>
      <c r="N17" s="38">
        <v>2500</v>
      </c>
      <c r="O17" s="38"/>
      <c r="P17" s="38"/>
      <c r="Q17" s="38"/>
      <c r="R17" s="38"/>
      <c r="S17" s="17" t="s">
        <v>30</v>
      </c>
    </row>
    <row r="18" ht="57" customHeight="1" outlineLevel="1" spans="1:19">
      <c r="A18" s="16">
        <f>MAX($A$5:A17)+1</f>
        <v>14</v>
      </c>
      <c r="B18" s="17"/>
      <c r="C18" s="17"/>
      <c r="D18" s="17"/>
      <c r="E18" s="17">
        <v>10</v>
      </c>
      <c r="F18" s="21" t="s">
        <v>73</v>
      </c>
      <c r="G18" s="21" t="s">
        <v>74</v>
      </c>
      <c r="H18" s="20"/>
      <c r="I18" s="21" t="s">
        <v>75</v>
      </c>
      <c r="J18" s="25" t="s">
        <v>28</v>
      </c>
      <c r="K18" s="21" t="s">
        <v>76</v>
      </c>
      <c r="L18" s="38">
        <v>89000</v>
      </c>
      <c r="M18" s="38">
        <v>40000</v>
      </c>
      <c r="N18" s="38">
        <v>49000</v>
      </c>
      <c r="O18" s="38"/>
      <c r="P18" s="38"/>
      <c r="Q18" s="38"/>
      <c r="R18" s="38"/>
      <c r="S18" s="17" t="s">
        <v>30</v>
      </c>
    </row>
    <row r="19" ht="50.1" customHeight="1" outlineLevel="1" spans="1:19">
      <c r="A19" s="16">
        <f>MAX($A$5:A18)+1</f>
        <v>15</v>
      </c>
      <c r="B19" s="17"/>
      <c r="C19" s="17"/>
      <c r="D19" s="17"/>
      <c r="E19" s="17">
        <v>11</v>
      </c>
      <c r="F19" s="21" t="s">
        <v>77</v>
      </c>
      <c r="G19" s="22" t="s">
        <v>78</v>
      </c>
      <c r="H19" s="20"/>
      <c r="I19" s="22" t="s">
        <v>79</v>
      </c>
      <c r="J19" s="40" t="s">
        <v>28</v>
      </c>
      <c r="K19" s="22" t="s">
        <v>80</v>
      </c>
      <c r="L19" s="41">
        <v>181331</v>
      </c>
      <c r="M19" s="41"/>
      <c r="N19" s="41"/>
      <c r="O19" s="41"/>
      <c r="P19" s="41">
        <v>224500</v>
      </c>
      <c r="Q19" s="41"/>
      <c r="R19" s="41"/>
      <c r="S19" s="40" t="s">
        <v>30</v>
      </c>
    </row>
    <row r="20" ht="69.95" customHeight="1" outlineLevel="1" spans="1:19">
      <c r="A20" s="16">
        <f>MAX($A$5:A19)+1</f>
        <v>16</v>
      </c>
      <c r="B20" s="17"/>
      <c r="C20" s="17"/>
      <c r="D20" s="17"/>
      <c r="E20" s="17">
        <v>12</v>
      </c>
      <c r="F20" s="19" t="s">
        <v>81</v>
      </c>
      <c r="G20" s="19" t="s">
        <v>82</v>
      </c>
      <c r="H20" s="20"/>
      <c r="I20" s="24" t="s">
        <v>45</v>
      </c>
      <c r="J20" s="20" t="s">
        <v>28</v>
      </c>
      <c r="K20" s="19" t="s">
        <v>83</v>
      </c>
      <c r="L20" s="28">
        <v>30000</v>
      </c>
      <c r="M20" s="28">
        <v>30000</v>
      </c>
      <c r="N20" s="28"/>
      <c r="O20" s="28"/>
      <c r="P20" s="28"/>
      <c r="Q20" s="28"/>
      <c r="R20" s="28"/>
      <c r="S20" s="20" t="s">
        <v>30</v>
      </c>
    </row>
    <row r="21" ht="84" customHeight="1" outlineLevel="1" spans="1:19">
      <c r="A21" s="16">
        <f>MAX($A$5:A20)+1</f>
        <v>17</v>
      </c>
      <c r="B21" s="17"/>
      <c r="C21" s="17"/>
      <c r="D21" s="17"/>
      <c r="E21" s="17">
        <v>12</v>
      </c>
      <c r="F21" s="23" t="s">
        <v>84</v>
      </c>
      <c r="G21" s="23" t="s">
        <v>85</v>
      </c>
      <c r="H21" s="17" t="s">
        <v>86</v>
      </c>
      <c r="I21" s="24" t="s">
        <v>87</v>
      </c>
      <c r="J21" s="30" t="s">
        <v>28</v>
      </c>
      <c r="K21" s="23" t="s">
        <v>88</v>
      </c>
      <c r="L21" s="28">
        <v>10000</v>
      </c>
      <c r="M21" s="28"/>
      <c r="N21" s="28"/>
      <c r="O21" s="28"/>
      <c r="P21" s="28"/>
      <c r="Q21" s="28">
        <v>10000</v>
      </c>
      <c r="R21" s="28"/>
      <c r="S21" s="17" t="s">
        <v>30</v>
      </c>
    </row>
    <row r="22" ht="129.95" customHeight="1" outlineLevel="1" spans="1:19">
      <c r="A22" s="16">
        <f>MAX($A$5:A21)+1</f>
        <v>18</v>
      </c>
      <c r="B22" s="17"/>
      <c r="C22" s="17"/>
      <c r="D22" s="17"/>
      <c r="E22" s="17">
        <v>13</v>
      </c>
      <c r="F22" s="21" t="s">
        <v>89</v>
      </c>
      <c r="G22" s="21" t="s">
        <v>90</v>
      </c>
      <c r="H22" s="17"/>
      <c r="I22" s="21" t="s">
        <v>91</v>
      </c>
      <c r="J22" s="17" t="s">
        <v>28</v>
      </c>
      <c r="K22" s="21" t="s">
        <v>92</v>
      </c>
      <c r="L22" s="42">
        <v>35000</v>
      </c>
      <c r="M22" s="38"/>
      <c r="N22" s="38"/>
      <c r="O22" s="42">
        <v>35000</v>
      </c>
      <c r="P22" s="38"/>
      <c r="Q22" s="38"/>
      <c r="R22" s="36"/>
      <c r="S22" s="55" t="s">
        <v>93</v>
      </c>
    </row>
    <row r="23" ht="65.1" customHeight="1" outlineLevel="1" spans="1:19">
      <c r="A23" s="16">
        <f>MAX($A$5:A22)+1</f>
        <v>19</v>
      </c>
      <c r="B23" s="17"/>
      <c r="C23" s="17"/>
      <c r="D23" s="17" t="s">
        <v>94</v>
      </c>
      <c r="E23" s="17">
        <v>1</v>
      </c>
      <c r="F23" s="24" t="s">
        <v>95</v>
      </c>
      <c r="G23" s="24" t="s">
        <v>96</v>
      </c>
      <c r="H23" s="25" t="s">
        <v>97</v>
      </c>
      <c r="I23" s="24" t="s">
        <v>98</v>
      </c>
      <c r="J23" s="25" t="s">
        <v>28</v>
      </c>
      <c r="K23" s="24" t="s">
        <v>99</v>
      </c>
      <c r="L23" s="28">
        <v>5000</v>
      </c>
      <c r="M23" s="28"/>
      <c r="N23" s="28"/>
      <c r="O23" s="28">
        <v>5000</v>
      </c>
      <c r="P23" s="28"/>
      <c r="Q23" s="28"/>
      <c r="R23" s="28"/>
      <c r="S23" s="25" t="s">
        <v>30</v>
      </c>
    </row>
    <row r="24" ht="47.1" customHeight="1" outlineLevel="1" spans="1:19">
      <c r="A24" s="16">
        <f>MAX($A$5:A23)+1</f>
        <v>20</v>
      </c>
      <c r="B24" s="17"/>
      <c r="C24" s="17"/>
      <c r="D24" s="17" t="s">
        <v>100</v>
      </c>
      <c r="E24" s="17">
        <v>1</v>
      </c>
      <c r="F24" s="19" t="s">
        <v>101</v>
      </c>
      <c r="G24" s="19" t="s">
        <v>102</v>
      </c>
      <c r="H24" s="25" t="s">
        <v>97</v>
      </c>
      <c r="I24" s="19" t="s">
        <v>103</v>
      </c>
      <c r="J24" s="20" t="s">
        <v>28</v>
      </c>
      <c r="K24" s="19" t="s">
        <v>104</v>
      </c>
      <c r="L24" s="28">
        <v>3285</v>
      </c>
      <c r="M24" s="28"/>
      <c r="N24" s="28">
        <v>3285</v>
      </c>
      <c r="O24" s="28"/>
      <c r="P24" s="28"/>
      <c r="Q24" s="28"/>
      <c r="R24" s="28"/>
      <c r="S24" s="25" t="s">
        <v>105</v>
      </c>
    </row>
    <row r="25" ht="83.1" customHeight="1" outlineLevel="1" spans="1:19">
      <c r="A25" s="16">
        <f>MAX($A$5:A24)+1</f>
        <v>21</v>
      </c>
      <c r="B25" s="17"/>
      <c r="C25" s="17"/>
      <c r="D25" s="17"/>
      <c r="E25" s="17">
        <v>2</v>
      </c>
      <c r="F25" s="19" t="s">
        <v>106</v>
      </c>
      <c r="G25" s="19" t="s">
        <v>102</v>
      </c>
      <c r="H25" s="25"/>
      <c r="I25" s="24" t="s">
        <v>107</v>
      </c>
      <c r="J25" s="25" t="s">
        <v>28</v>
      </c>
      <c r="K25" s="19" t="s">
        <v>108</v>
      </c>
      <c r="L25" s="28">
        <v>2000</v>
      </c>
      <c r="M25" s="28"/>
      <c r="N25" s="28">
        <v>2000</v>
      </c>
      <c r="O25" s="28"/>
      <c r="P25" s="28"/>
      <c r="Q25" s="28"/>
      <c r="R25" s="28"/>
      <c r="S25" s="25" t="s">
        <v>109</v>
      </c>
    </row>
    <row r="26" ht="54.95" customHeight="1" outlineLevel="1" spans="1:19">
      <c r="A26" s="16">
        <f>MAX($A$5:A25)+1</f>
        <v>22</v>
      </c>
      <c r="B26" s="17"/>
      <c r="C26" s="17"/>
      <c r="D26" s="17" t="s">
        <v>110</v>
      </c>
      <c r="E26" s="17">
        <v>1</v>
      </c>
      <c r="F26" s="19" t="s">
        <v>111</v>
      </c>
      <c r="G26" s="19" t="s">
        <v>112</v>
      </c>
      <c r="H26" s="25" t="s">
        <v>97</v>
      </c>
      <c r="I26" s="24" t="s">
        <v>113</v>
      </c>
      <c r="J26" s="25" t="s">
        <v>28</v>
      </c>
      <c r="K26" s="19" t="s">
        <v>114</v>
      </c>
      <c r="L26" s="28">
        <v>1289</v>
      </c>
      <c r="M26" s="28"/>
      <c r="N26" s="28">
        <v>1289</v>
      </c>
      <c r="O26" s="28"/>
      <c r="P26" s="28"/>
      <c r="Q26" s="28"/>
      <c r="R26" s="28"/>
      <c r="S26" s="25" t="s">
        <v>109</v>
      </c>
    </row>
    <row r="27" ht="135" customHeight="1" outlineLevel="1" spans="1:19">
      <c r="A27" s="16">
        <f>MAX($A$5:A26)+1</f>
        <v>23</v>
      </c>
      <c r="B27" s="17"/>
      <c r="C27" s="17"/>
      <c r="D27" s="17" t="s">
        <v>115</v>
      </c>
      <c r="E27" s="17">
        <v>1</v>
      </c>
      <c r="F27" s="21" t="s">
        <v>116</v>
      </c>
      <c r="G27" s="21" t="s">
        <v>117</v>
      </c>
      <c r="H27" s="17" t="s">
        <v>118</v>
      </c>
      <c r="I27" s="21" t="s">
        <v>119</v>
      </c>
      <c r="J27" s="17" t="s">
        <v>28</v>
      </c>
      <c r="K27" s="43" t="s">
        <v>120</v>
      </c>
      <c r="L27" s="28">
        <v>3311</v>
      </c>
      <c r="M27" s="28">
        <v>3311</v>
      </c>
      <c r="N27" s="28"/>
      <c r="O27" s="28"/>
      <c r="P27" s="28"/>
      <c r="Q27" s="28"/>
      <c r="R27" s="28"/>
      <c r="S27" s="25" t="s">
        <v>121</v>
      </c>
    </row>
    <row r="28" ht="261.95" customHeight="1" outlineLevel="1" spans="1:19">
      <c r="A28" s="16">
        <f>MAX($A$5:A27)+1</f>
        <v>24</v>
      </c>
      <c r="B28" s="17"/>
      <c r="C28" s="17"/>
      <c r="D28" s="17"/>
      <c r="E28" s="17">
        <v>2</v>
      </c>
      <c r="F28" s="21" t="s">
        <v>122</v>
      </c>
      <c r="G28" s="21" t="s">
        <v>117</v>
      </c>
      <c r="H28" s="17"/>
      <c r="I28" s="21" t="s">
        <v>123</v>
      </c>
      <c r="J28" s="17" t="s">
        <v>28</v>
      </c>
      <c r="K28" s="27" t="s">
        <v>124</v>
      </c>
      <c r="L28" s="44">
        <v>13391</v>
      </c>
      <c r="M28" s="45">
        <v>13391</v>
      </c>
      <c r="N28" s="45"/>
      <c r="O28" s="45"/>
      <c r="P28" s="45"/>
      <c r="Q28" s="45"/>
      <c r="R28" s="45"/>
      <c r="S28" s="25" t="s">
        <v>30</v>
      </c>
    </row>
    <row r="29" ht="45" customHeight="1" outlineLevel="1" spans="1:19">
      <c r="A29" s="16">
        <f>MAX($A$5:A28)+1</f>
        <v>25</v>
      </c>
      <c r="B29" s="17"/>
      <c r="C29" s="17"/>
      <c r="D29" s="17"/>
      <c r="E29" s="17">
        <v>3</v>
      </c>
      <c r="F29" s="21" t="s">
        <v>125</v>
      </c>
      <c r="G29" s="21" t="s">
        <v>117</v>
      </c>
      <c r="H29" s="17"/>
      <c r="I29" s="21" t="s">
        <v>126</v>
      </c>
      <c r="J29" s="17" t="s">
        <v>28</v>
      </c>
      <c r="K29" s="21" t="s">
        <v>127</v>
      </c>
      <c r="L29" s="38">
        <v>587</v>
      </c>
      <c r="M29" s="38">
        <v>587</v>
      </c>
      <c r="N29" s="38"/>
      <c r="O29" s="38"/>
      <c r="P29" s="28"/>
      <c r="Q29" s="28"/>
      <c r="R29" s="28"/>
      <c r="S29" s="25" t="s">
        <v>93</v>
      </c>
    </row>
    <row r="30" ht="51" customHeight="1" outlineLevel="1" spans="1:19">
      <c r="A30" s="16">
        <f>MAX($A$5:A29)+1</f>
        <v>26</v>
      </c>
      <c r="B30" s="17"/>
      <c r="C30" s="17"/>
      <c r="D30" s="17"/>
      <c r="E30" s="17">
        <v>4</v>
      </c>
      <c r="F30" s="21" t="s">
        <v>128</v>
      </c>
      <c r="G30" s="21" t="s">
        <v>117</v>
      </c>
      <c r="H30" s="17"/>
      <c r="I30" s="21" t="s">
        <v>98</v>
      </c>
      <c r="J30" s="17" t="s">
        <v>28</v>
      </c>
      <c r="K30" s="21" t="s">
        <v>129</v>
      </c>
      <c r="L30" s="38">
        <v>504</v>
      </c>
      <c r="M30" s="38"/>
      <c r="N30" s="38"/>
      <c r="O30" s="38">
        <v>504</v>
      </c>
      <c r="P30" s="28"/>
      <c r="Q30" s="28"/>
      <c r="R30" s="28"/>
      <c r="S30" s="25" t="s">
        <v>93</v>
      </c>
    </row>
    <row r="31" s="3" customFormat="1" ht="30" customHeight="1" outlineLevel="1" spans="1:19">
      <c r="A31" s="26"/>
      <c r="B31" s="12"/>
      <c r="C31" s="12"/>
      <c r="D31" s="12" t="s">
        <v>130</v>
      </c>
      <c r="E31" s="12"/>
      <c r="F31" s="27"/>
      <c r="G31" s="27"/>
      <c r="H31" s="12"/>
      <c r="I31" s="27"/>
      <c r="J31" s="12"/>
      <c r="K31" s="27"/>
      <c r="L31" s="46">
        <f>SUM(L5:L30)</f>
        <v>1140594</v>
      </c>
      <c r="M31" s="46"/>
      <c r="N31" s="46"/>
      <c r="O31" s="46"/>
      <c r="P31" s="36"/>
      <c r="Q31" s="36"/>
      <c r="R31" s="36"/>
      <c r="S31" s="35"/>
    </row>
    <row r="32" ht="84.95" customHeight="1" outlineLevel="1" spans="1:19">
      <c r="A32" s="16">
        <f>MAX($A$5:A31)+1</f>
        <v>27</v>
      </c>
      <c r="B32" s="17"/>
      <c r="C32" s="17" t="s">
        <v>131</v>
      </c>
      <c r="D32" s="17" t="s">
        <v>132</v>
      </c>
      <c r="E32" s="17">
        <v>1</v>
      </c>
      <c r="F32" s="19" t="s">
        <v>133</v>
      </c>
      <c r="G32" s="19" t="s">
        <v>134</v>
      </c>
      <c r="H32" s="20" t="s">
        <v>135</v>
      </c>
      <c r="I32" s="24" t="s">
        <v>45</v>
      </c>
      <c r="J32" s="25" t="s">
        <v>28</v>
      </c>
      <c r="K32" s="21" t="s">
        <v>136</v>
      </c>
      <c r="L32" s="28">
        <v>76000</v>
      </c>
      <c r="M32" s="28">
        <v>60000</v>
      </c>
      <c r="N32" s="28">
        <v>16000</v>
      </c>
      <c r="O32" s="28"/>
      <c r="P32" s="38"/>
      <c r="Q32" s="38"/>
      <c r="R32" s="28"/>
      <c r="S32" s="20" t="s">
        <v>30</v>
      </c>
    </row>
    <row r="33" ht="59.1" customHeight="1" outlineLevel="1" spans="1:19">
      <c r="A33" s="16">
        <f>MAX($A$5:A32)+1</f>
        <v>28</v>
      </c>
      <c r="B33" s="17"/>
      <c r="C33" s="17"/>
      <c r="D33" s="17" t="s">
        <v>137</v>
      </c>
      <c r="E33" s="17">
        <v>1</v>
      </c>
      <c r="F33" s="19" t="s">
        <v>138</v>
      </c>
      <c r="G33" s="19" t="s">
        <v>139</v>
      </c>
      <c r="H33" s="20" t="s">
        <v>135</v>
      </c>
      <c r="I33" s="19" t="s">
        <v>45</v>
      </c>
      <c r="J33" s="20" t="s">
        <v>140</v>
      </c>
      <c r="K33" s="19" t="s">
        <v>141</v>
      </c>
      <c r="L33" s="28">
        <v>10000</v>
      </c>
      <c r="M33" s="28">
        <v>2500</v>
      </c>
      <c r="N33" s="28">
        <v>2500</v>
      </c>
      <c r="O33" s="28"/>
      <c r="P33" s="38"/>
      <c r="Q33" s="38"/>
      <c r="R33" s="28">
        <v>5000</v>
      </c>
      <c r="S33" s="20" t="s">
        <v>30</v>
      </c>
    </row>
    <row r="34" ht="48" customHeight="1" outlineLevel="1" spans="1:19">
      <c r="A34" s="16">
        <f>MAX($A$5:A33)+1</f>
        <v>29</v>
      </c>
      <c r="B34" s="17"/>
      <c r="C34" s="17"/>
      <c r="D34" s="17"/>
      <c r="E34" s="17">
        <v>2</v>
      </c>
      <c r="F34" s="19" t="s">
        <v>142</v>
      </c>
      <c r="G34" s="19" t="s">
        <v>139</v>
      </c>
      <c r="H34" s="20"/>
      <c r="I34" s="19" t="s">
        <v>45</v>
      </c>
      <c r="J34" s="25" t="s">
        <v>28</v>
      </c>
      <c r="K34" s="19" t="s">
        <v>143</v>
      </c>
      <c r="L34" s="28">
        <v>30000</v>
      </c>
      <c r="M34" s="28">
        <v>15000</v>
      </c>
      <c r="N34" s="28"/>
      <c r="O34" s="28"/>
      <c r="P34" s="38"/>
      <c r="Q34" s="38"/>
      <c r="R34" s="28">
        <v>15000</v>
      </c>
      <c r="S34" s="20" t="s">
        <v>30</v>
      </c>
    </row>
    <row r="35" ht="62.1" customHeight="1" outlineLevel="1" spans="1:19">
      <c r="A35" s="16">
        <f>MAX($A$5:A34)+1</f>
        <v>30</v>
      </c>
      <c r="B35" s="17"/>
      <c r="C35" s="17"/>
      <c r="D35" s="17"/>
      <c r="E35" s="17">
        <v>3</v>
      </c>
      <c r="F35" s="19" t="s">
        <v>144</v>
      </c>
      <c r="G35" s="19" t="s">
        <v>145</v>
      </c>
      <c r="H35" s="20"/>
      <c r="I35" s="24" t="s">
        <v>146</v>
      </c>
      <c r="J35" s="25" t="s">
        <v>28</v>
      </c>
      <c r="K35" s="19" t="s">
        <v>147</v>
      </c>
      <c r="L35" s="28">
        <v>50000</v>
      </c>
      <c r="M35" s="28">
        <v>37500</v>
      </c>
      <c r="N35" s="28">
        <v>5000</v>
      </c>
      <c r="O35" s="28"/>
      <c r="P35" s="38"/>
      <c r="Q35" s="38"/>
      <c r="R35" s="28">
        <v>7500</v>
      </c>
      <c r="S35" s="20" t="s">
        <v>30</v>
      </c>
    </row>
    <row r="36" ht="60" customHeight="1" outlineLevel="1" spans="1:19">
      <c r="A36" s="16">
        <f>MAX($A$5:A35)+1</f>
        <v>31</v>
      </c>
      <c r="B36" s="17"/>
      <c r="C36" s="17"/>
      <c r="D36" s="17"/>
      <c r="E36" s="17">
        <v>4</v>
      </c>
      <c r="F36" s="19" t="s">
        <v>148</v>
      </c>
      <c r="G36" s="19" t="s">
        <v>145</v>
      </c>
      <c r="H36" s="20"/>
      <c r="I36" s="19" t="s">
        <v>45</v>
      </c>
      <c r="J36" s="20" t="s">
        <v>28</v>
      </c>
      <c r="K36" s="19" t="s">
        <v>149</v>
      </c>
      <c r="L36" s="28">
        <v>20000</v>
      </c>
      <c r="M36" s="28">
        <v>10000</v>
      </c>
      <c r="N36" s="28"/>
      <c r="O36" s="28"/>
      <c r="P36" s="38"/>
      <c r="Q36" s="38"/>
      <c r="R36" s="28">
        <v>10000</v>
      </c>
      <c r="S36" s="20" t="s">
        <v>30</v>
      </c>
    </row>
    <row r="37" ht="48.95" customHeight="1" outlineLevel="1" spans="1:19">
      <c r="A37" s="16">
        <f>MAX($A$5:A36)+1</f>
        <v>32</v>
      </c>
      <c r="B37" s="17"/>
      <c r="C37" s="17"/>
      <c r="D37" s="17"/>
      <c r="E37" s="17">
        <v>5</v>
      </c>
      <c r="F37" s="19" t="s">
        <v>150</v>
      </c>
      <c r="G37" s="19" t="s">
        <v>145</v>
      </c>
      <c r="H37" s="20"/>
      <c r="I37" s="24" t="s">
        <v>151</v>
      </c>
      <c r="J37" s="25" t="s">
        <v>28</v>
      </c>
      <c r="K37" s="19" t="s">
        <v>152</v>
      </c>
      <c r="L37" s="28">
        <v>15000</v>
      </c>
      <c r="M37" s="28">
        <v>7500</v>
      </c>
      <c r="N37" s="28"/>
      <c r="O37" s="28"/>
      <c r="P37" s="38"/>
      <c r="Q37" s="38"/>
      <c r="R37" s="28">
        <v>7500</v>
      </c>
      <c r="S37" s="20" t="s">
        <v>30</v>
      </c>
    </row>
    <row r="38" ht="57" customHeight="1" outlineLevel="1" spans="1:19">
      <c r="A38" s="16">
        <f>MAX($A$5:A37)+1</f>
        <v>33</v>
      </c>
      <c r="B38" s="17"/>
      <c r="C38" s="17"/>
      <c r="D38" s="17"/>
      <c r="E38" s="17">
        <v>6</v>
      </c>
      <c r="F38" s="19" t="s">
        <v>153</v>
      </c>
      <c r="G38" s="19" t="s">
        <v>154</v>
      </c>
      <c r="H38" s="20"/>
      <c r="I38" s="24" t="s">
        <v>155</v>
      </c>
      <c r="J38" s="25" t="s">
        <v>28</v>
      </c>
      <c r="K38" s="19" t="s">
        <v>156</v>
      </c>
      <c r="L38" s="38">
        <v>10000</v>
      </c>
      <c r="M38" s="38">
        <v>10000</v>
      </c>
      <c r="N38" s="28"/>
      <c r="O38" s="38"/>
      <c r="P38" s="38"/>
      <c r="Q38" s="38"/>
      <c r="R38" s="28"/>
      <c r="S38" s="20" t="s">
        <v>30</v>
      </c>
    </row>
    <row r="39" s="4" customFormat="1" ht="44.1" customHeight="1" outlineLevel="1" spans="1:19">
      <c r="A39" s="16">
        <f>MAX($A$5:A38)+1</f>
        <v>34</v>
      </c>
      <c r="B39" s="17"/>
      <c r="C39" s="17"/>
      <c r="D39" s="17" t="s">
        <v>157</v>
      </c>
      <c r="E39" s="17">
        <v>1</v>
      </c>
      <c r="F39" s="23" t="s">
        <v>158</v>
      </c>
      <c r="G39" s="23" t="s">
        <v>159</v>
      </c>
      <c r="H39" s="28" t="s">
        <v>160</v>
      </c>
      <c r="I39" s="23" t="s">
        <v>87</v>
      </c>
      <c r="J39" s="28" t="s">
        <v>28</v>
      </c>
      <c r="K39" s="23" t="s">
        <v>161</v>
      </c>
      <c r="L39" s="28">
        <v>22844</v>
      </c>
      <c r="M39" s="28"/>
      <c r="N39" s="28"/>
      <c r="O39" s="28">
        <v>22844</v>
      </c>
      <c r="P39" s="28"/>
      <c r="Q39" s="28"/>
      <c r="R39" s="28"/>
      <c r="S39" s="28"/>
    </row>
    <row r="40" ht="51.95" customHeight="1" outlineLevel="1" spans="1:19">
      <c r="A40" s="16">
        <f>MAX($A$5:A39)+1</f>
        <v>35</v>
      </c>
      <c r="B40" s="17"/>
      <c r="C40" s="17"/>
      <c r="D40" s="17"/>
      <c r="E40" s="17">
        <v>2</v>
      </c>
      <c r="F40" s="23" t="s">
        <v>162</v>
      </c>
      <c r="G40" s="23" t="s">
        <v>159</v>
      </c>
      <c r="H40" s="28"/>
      <c r="I40" s="21" t="s">
        <v>163</v>
      </c>
      <c r="J40" s="28" t="s">
        <v>66</v>
      </c>
      <c r="K40" s="23" t="s">
        <v>164</v>
      </c>
      <c r="L40" s="28">
        <v>74258</v>
      </c>
      <c r="M40" s="28"/>
      <c r="N40" s="28"/>
      <c r="O40" s="28">
        <v>74258</v>
      </c>
      <c r="P40" s="28"/>
      <c r="Q40" s="28"/>
      <c r="R40" s="28"/>
      <c r="S40" s="28" t="s">
        <v>109</v>
      </c>
    </row>
    <row r="41" ht="174" customHeight="1" outlineLevel="1" spans="1:19">
      <c r="A41" s="16">
        <f>MAX($A$5:A40)+1</f>
        <v>36</v>
      </c>
      <c r="B41" s="17"/>
      <c r="C41" s="17"/>
      <c r="D41" s="17"/>
      <c r="E41" s="17">
        <v>3</v>
      </c>
      <c r="F41" s="23" t="s">
        <v>165</v>
      </c>
      <c r="G41" s="23" t="s">
        <v>159</v>
      </c>
      <c r="H41" s="28"/>
      <c r="I41" s="23" t="s">
        <v>166</v>
      </c>
      <c r="J41" s="28" t="s">
        <v>28</v>
      </c>
      <c r="K41" s="23" t="s">
        <v>167</v>
      </c>
      <c r="L41" s="28">
        <v>19692</v>
      </c>
      <c r="M41" s="28"/>
      <c r="N41" s="28"/>
      <c r="O41" s="28">
        <v>19692</v>
      </c>
      <c r="P41" s="28"/>
      <c r="Q41" s="28"/>
      <c r="R41" s="28"/>
      <c r="S41" s="28" t="s">
        <v>30</v>
      </c>
    </row>
    <row r="42" ht="111" customHeight="1" outlineLevel="1" spans="1:19">
      <c r="A42" s="16">
        <f>MAX($A$5:A41)+1</f>
        <v>37</v>
      </c>
      <c r="B42" s="17"/>
      <c r="C42" s="17"/>
      <c r="D42" s="17" t="s">
        <v>168</v>
      </c>
      <c r="E42" s="17">
        <v>1</v>
      </c>
      <c r="F42" s="29" t="s">
        <v>169</v>
      </c>
      <c r="G42" s="29" t="s">
        <v>170</v>
      </c>
      <c r="H42" s="30" t="s">
        <v>86</v>
      </c>
      <c r="I42" s="19" t="s">
        <v>45</v>
      </c>
      <c r="J42" s="30" t="s">
        <v>171</v>
      </c>
      <c r="K42" s="29" t="s">
        <v>172</v>
      </c>
      <c r="L42" s="39">
        <v>36232</v>
      </c>
      <c r="M42" s="47">
        <v>6400</v>
      </c>
      <c r="N42" s="47"/>
      <c r="O42" s="47">
        <v>1600</v>
      </c>
      <c r="P42" s="38"/>
      <c r="Q42" s="38">
        <v>28232</v>
      </c>
      <c r="R42" s="38"/>
      <c r="S42" s="17" t="s">
        <v>121</v>
      </c>
    </row>
    <row r="43" ht="48.95" customHeight="1" outlineLevel="1" spans="1:19">
      <c r="A43" s="16">
        <f>MAX($A$5:A42)+1</f>
        <v>38</v>
      </c>
      <c r="B43" s="17"/>
      <c r="C43" s="17"/>
      <c r="D43" s="17"/>
      <c r="E43" s="17">
        <v>2</v>
      </c>
      <c r="F43" s="29" t="s">
        <v>173</v>
      </c>
      <c r="G43" s="29" t="s">
        <v>170</v>
      </c>
      <c r="H43" s="30"/>
      <c r="I43" s="29" t="s">
        <v>37</v>
      </c>
      <c r="J43" s="30" t="s">
        <v>28</v>
      </c>
      <c r="K43" s="29" t="s">
        <v>174</v>
      </c>
      <c r="L43" s="39">
        <v>4600</v>
      </c>
      <c r="M43" s="47">
        <v>3680</v>
      </c>
      <c r="N43" s="47"/>
      <c r="O43" s="47">
        <v>920</v>
      </c>
      <c r="P43" s="38"/>
      <c r="Q43" s="38"/>
      <c r="R43" s="38"/>
      <c r="S43" s="17" t="s">
        <v>175</v>
      </c>
    </row>
    <row r="44" ht="65.1" customHeight="1" outlineLevel="1" spans="1:19">
      <c r="A44" s="16">
        <f>MAX($A$5:A43)+1</f>
        <v>39</v>
      </c>
      <c r="B44" s="17"/>
      <c r="C44" s="17"/>
      <c r="D44" s="17"/>
      <c r="E44" s="17">
        <v>3</v>
      </c>
      <c r="F44" s="31" t="s">
        <v>176</v>
      </c>
      <c r="G44" s="31" t="s">
        <v>170</v>
      </c>
      <c r="H44" s="30"/>
      <c r="I44" s="29" t="s">
        <v>34</v>
      </c>
      <c r="J44" s="30" t="s">
        <v>28</v>
      </c>
      <c r="K44" s="29" t="s">
        <v>177</v>
      </c>
      <c r="L44" s="47">
        <v>7200</v>
      </c>
      <c r="M44" s="47">
        <v>5200</v>
      </c>
      <c r="N44" s="47"/>
      <c r="O44" s="47">
        <v>2000</v>
      </c>
      <c r="P44" s="28"/>
      <c r="Q44" s="28"/>
      <c r="R44" s="38"/>
      <c r="S44" s="25" t="s">
        <v>121</v>
      </c>
    </row>
    <row r="45" ht="47.1" customHeight="1" outlineLevel="1" spans="1:19">
      <c r="A45" s="16">
        <f>MAX($A$5:A44)+1</f>
        <v>40</v>
      </c>
      <c r="B45" s="17"/>
      <c r="C45" s="17"/>
      <c r="D45" s="17"/>
      <c r="E45" s="17">
        <v>4</v>
      </c>
      <c r="F45" s="31" t="s">
        <v>178</v>
      </c>
      <c r="G45" s="31" t="s">
        <v>170</v>
      </c>
      <c r="H45" s="30"/>
      <c r="I45" s="29" t="s">
        <v>34</v>
      </c>
      <c r="J45" s="30" t="s">
        <v>28</v>
      </c>
      <c r="K45" s="29" t="s">
        <v>179</v>
      </c>
      <c r="L45" s="47">
        <v>9188</v>
      </c>
      <c r="M45" s="47">
        <v>3700</v>
      </c>
      <c r="N45" s="47">
        <v>4000</v>
      </c>
      <c r="O45" s="47">
        <v>1488</v>
      </c>
      <c r="P45" s="28"/>
      <c r="Q45" s="28"/>
      <c r="R45" s="38"/>
      <c r="S45" s="25" t="s">
        <v>109</v>
      </c>
    </row>
    <row r="46" ht="57.95" customHeight="1" outlineLevel="1" spans="1:19">
      <c r="A46" s="16">
        <f>MAX($A$5:A45)+1</f>
        <v>41</v>
      </c>
      <c r="B46" s="17"/>
      <c r="C46" s="17"/>
      <c r="D46" s="17"/>
      <c r="E46" s="17">
        <v>5</v>
      </c>
      <c r="F46" s="31" t="s">
        <v>180</v>
      </c>
      <c r="G46" s="31" t="s">
        <v>181</v>
      </c>
      <c r="H46" s="30"/>
      <c r="I46" s="29" t="s">
        <v>182</v>
      </c>
      <c r="J46" s="30" t="s">
        <v>28</v>
      </c>
      <c r="K46" s="29" t="s">
        <v>183</v>
      </c>
      <c r="L46" s="47">
        <v>50000</v>
      </c>
      <c r="M46" s="47"/>
      <c r="N46" s="47"/>
      <c r="O46" s="47"/>
      <c r="P46" s="28"/>
      <c r="Q46" s="28"/>
      <c r="R46" s="28">
        <v>50000</v>
      </c>
      <c r="S46" s="25" t="s">
        <v>93</v>
      </c>
    </row>
    <row r="47" ht="66" customHeight="1" outlineLevel="1" spans="1:19">
      <c r="A47" s="16">
        <f>MAX($A$5:A46)+1</f>
        <v>42</v>
      </c>
      <c r="B47" s="17"/>
      <c r="C47" s="17"/>
      <c r="D47" s="17"/>
      <c r="E47" s="17">
        <v>7</v>
      </c>
      <c r="F47" s="29" t="s">
        <v>184</v>
      </c>
      <c r="G47" s="29" t="s">
        <v>170</v>
      </c>
      <c r="H47" s="30"/>
      <c r="I47" s="48" t="s">
        <v>34</v>
      </c>
      <c r="J47" s="30" t="s">
        <v>28</v>
      </c>
      <c r="K47" s="29" t="s">
        <v>185</v>
      </c>
      <c r="L47" s="39">
        <v>3100</v>
      </c>
      <c r="M47" s="47"/>
      <c r="N47" s="47"/>
      <c r="O47" s="47"/>
      <c r="P47" s="38"/>
      <c r="Q47" s="38">
        <v>3100</v>
      </c>
      <c r="R47" s="38"/>
      <c r="S47" s="17" t="s">
        <v>121</v>
      </c>
    </row>
    <row r="48" ht="45.95" customHeight="1" outlineLevel="1" spans="1:19">
      <c r="A48" s="16">
        <f>MAX($A$5:A47)+1</f>
        <v>43</v>
      </c>
      <c r="B48" s="17"/>
      <c r="C48" s="17"/>
      <c r="D48" s="17"/>
      <c r="E48" s="17">
        <v>1</v>
      </c>
      <c r="F48" s="29" t="s">
        <v>186</v>
      </c>
      <c r="G48" s="29" t="s">
        <v>187</v>
      </c>
      <c r="H48" s="30" t="s">
        <v>118</v>
      </c>
      <c r="I48" s="29" t="s">
        <v>188</v>
      </c>
      <c r="J48" s="30" t="s">
        <v>28</v>
      </c>
      <c r="K48" s="31" t="s">
        <v>189</v>
      </c>
      <c r="L48" s="39">
        <v>1000</v>
      </c>
      <c r="M48" s="47"/>
      <c r="N48" s="47"/>
      <c r="O48" s="39">
        <v>1000</v>
      </c>
      <c r="P48" s="28"/>
      <c r="Q48" s="28"/>
      <c r="R48" s="28"/>
      <c r="S48" s="25" t="s">
        <v>58</v>
      </c>
    </row>
    <row r="49" ht="51" customHeight="1" outlineLevel="1" spans="1:19">
      <c r="A49" s="16">
        <f>MAX($A$5:A48)+1</f>
        <v>44</v>
      </c>
      <c r="B49" s="17"/>
      <c r="C49" s="17"/>
      <c r="D49" s="17"/>
      <c r="E49" s="17">
        <v>2</v>
      </c>
      <c r="F49" s="29" t="s">
        <v>190</v>
      </c>
      <c r="G49" s="29" t="s">
        <v>191</v>
      </c>
      <c r="H49" s="30"/>
      <c r="I49" s="29" t="s">
        <v>98</v>
      </c>
      <c r="J49" s="30" t="s">
        <v>28</v>
      </c>
      <c r="K49" s="31" t="s">
        <v>192</v>
      </c>
      <c r="L49" s="39">
        <v>500</v>
      </c>
      <c r="M49" s="47"/>
      <c r="N49" s="47"/>
      <c r="O49" s="47"/>
      <c r="P49" s="28"/>
      <c r="Q49" s="28"/>
      <c r="R49" s="38">
        <v>500</v>
      </c>
      <c r="S49" s="25" t="s">
        <v>58</v>
      </c>
    </row>
    <row r="50" ht="44.1" customHeight="1" outlineLevel="1" spans="1:19">
      <c r="A50" s="16">
        <f>MAX($A$5:A49)+1</f>
        <v>45</v>
      </c>
      <c r="B50" s="17"/>
      <c r="C50" s="17"/>
      <c r="D50" s="17"/>
      <c r="E50" s="17">
        <v>3</v>
      </c>
      <c r="F50" s="29" t="s">
        <v>193</v>
      </c>
      <c r="G50" s="29" t="s">
        <v>117</v>
      </c>
      <c r="H50" s="30"/>
      <c r="I50" s="29" t="s">
        <v>98</v>
      </c>
      <c r="J50" s="30" t="s">
        <v>28</v>
      </c>
      <c r="K50" s="31" t="s">
        <v>194</v>
      </c>
      <c r="L50" s="39">
        <v>2000</v>
      </c>
      <c r="M50" s="39">
        <v>2000</v>
      </c>
      <c r="N50" s="47"/>
      <c r="O50" s="47"/>
      <c r="P50" s="28"/>
      <c r="Q50" s="28"/>
      <c r="R50" s="28"/>
      <c r="S50" s="25" t="s">
        <v>58</v>
      </c>
    </row>
    <row r="51" s="3" customFormat="1" ht="23.1" customHeight="1" outlineLevel="1" spans="1:19">
      <c r="A51" s="26"/>
      <c r="B51" s="12"/>
      <c r="C51" s="12"/>
      <c r="D51" s="13" t="s">
        <v>130</v>
      </c>
      <c r="E51" s="13"/>
      <c r="F51" s="32"/>
      <c r="G51" s="32"/>
      <c r="H51" s="13"/>
      <c r="I51" s="32"/>
      <c r="J51" s="13"/>
      <c r="K51" s="32"/>
      <c r="L51" s="46">
        <f>SUM(L32:L50)</f>
        <v>441614</v>
      </c>
      <c r="M51" s="49"/>
      <c r="N51" s="50"/>
      <c r="O51" s="50"/>
      <c r="P51" s="36"/>
      <c r="Q51" s="36"/>
      <c r="R51" s="36"/>
      <c r="S51" s="35"/>
    </row>
    <row r="52" ht="75" customHeight="1" outlineLevel="1" spans="1:19">
      <c r="A52" s="16">
        <f>MAX($A$5:A51)+1</f>
        <v>46</v>
      </c>
      <c r="B52" s="17"/>
      <c r="C52" s="17" t="s">
        <v>195</v>
      </c>
      <c r="D52" s="30" t="s">
        <v>196</v>
      </c>
      <c r="E52" s="17">
        <v>1</v>
      </c>
      <c r="F52" s="29" t="s">
        <v>197</v>
      </c>
      <c r="G52" s="29" t="s">
        <v>90</v>
      </c>
      <c r="H52" s="30" t="s">
        <v>118</v>
      </c>
      <c r="I52" s="29" t="s">
        <v>198</v>
      </c>
      <c r="J52" s="30" t="s">
        <v>28</v>
      </c>
      <c r="K52" s="29" t="s">
        <v>199</v>
      </c>
      <c r="L52" s="39">
        <v>5000</v>
      </c>
      <c r="M52" s="39"/>
      <c r="N52" s="39"/>
      <c r="O52" s="39"/>
      <c r="P52" s="38"/>
      <c r="Q52" s="38"/>
      <c r="R52" s="38">
        <v>5000</v>
      </c>
      <c r="S52" s="17" t="s">
        <v>200</v>
      </c>
    </row>
    <row r="53" ht="101.1" customHeight="1" outlineLevel="1" spans="1:19">
      <c r="A53" s="16">
        <f>MAX($A$5:A52)+1</f>
        <v>47</v>
      </c>
      <c r="B53" s="17"/>
      <c r="C53" s="17"/>
      <c r="D53" s="30" t="s">
        <v>195</v>
      </c>
      <c r="E53" s="17">
        <v>2</v>
      </c>
      <c r="F53" s="29" t="s">
        <v>201</v>
      </c>
      <c r="G53" s="29" t="s">
        <v>202</v>
      </c>
      <c r="H53" s="29"/>
      <c r="I53" s="21" t="s">
        <v>203</v>
      </c>
      <c r="J53" s="30" t="s">
        <v>28</v>
      </c>
      <c r="K53" s="21" t="s">
        <v>204</v>
      </c>
      <c r="L53" s="38">
        <v>7880</v>
      </c>
      <c r="M53" s="51"/>
      <c r="N53" s="51"/>
      <c r="O53" s="38">
        <v>7880</v>
      </c>
      <c r="P53" s="51"/>
      <c r="Q53" s="51"/>
      <c r="R53" s="51"/>
      <c r="S53" s="25" t="s">
        <v>30</v>
      </c>
    </row>
    <row r="54" s="3" customFormat="1" ht="26.1" customHeight="1" outlineLevel="1" spans="1:19">
      <c r="A54" s="26"/>
      <c r="B54" s="12"/>
      <c r="C54" s="12"/>
      <c r="D54" s="33"/>
      <c r="E54" s="13" t="s">
        <v>130</v>
      </c>
      <c r="F54" s="32"/>
      <c r="G54" s="32"/>
      <c r="H54" s="33"/>
      <c r="I54" s="32"/>
      <c r="J54" s="13"/>
      <c r="K54" s="32"/>
      <c r="L54" s="46">
        <f>SUM(L52:L53)</f>
        <v>12880</v>
      </c>
      <c r="M54" s="52"/>
      <c r="N54" s="52"/>
      <c r="O54" s="46"/>
      <c r="P54" s="52"/>
      <c r="Q54" s="52"/>
      <c r="R54" s="52"/>
      <c r="S54" s="35"/>
    </row>
    <row r="55" s="3" customFormat="1" ht="45" customHeight="1" spans="1:19">
      <c r="A55" s="26"/>
      <c r="B55" s="12"/>
      <c r="C55" s="12" t="s">
        <v>205</v>
      </c>
      <c r="D55" s="12"/>
      <c r="E55" s="12"/>
      <c r="F55" s="27"/>
      <c r="G55" s="27"/>
      <c r="H55" s="12"/>
      <c r="I55" s="27"/>
      <c r="J55" s="12"/>
      <c r="K55" s="27"/>
      <c r="L55" s="53">
        <f>SUM(M55:R55)</f>
        <v>1638257</v>
      </c>
      <c r="M55" s="46">
        <f t="shared" ref="M55:R55" si="0">SUM(M5:M53)</f>
        <v>498089</v>
      </c>
      <c r="N55" s="46">
        <f t="shared" si="0"/>
        <v>88074</v>
      </c>
      <c r="O55" s="46">
        <f t="shared" si="0"/>
        <v>180186</v>
      </c>
      <c r="P55" s="46">
        <f t="shared" si="0"/>
        <v>419500</v>
      </c>
      <c r="Q55" s="46">
        <f t="shared" si="0"/>
        <v>351908</v>
      </c>
      <c r="R55" s="46">
        <f t="shared" si="0"/>
        <v>100500</v>
      </c>
      <c r="S55" s="35"/>
    </row>
    <row r="56" ht="51" customHeight="1" spans="1:19">
      <c r="A56" s="15" t="s">
        <v>206</v>
      </c>
      <c r="B56" s="15"/>
      <c r="C56" s="15"/>
      <c r="D56" s="15"/>
      <c r="E56" s="15"/>
      <c r="F56" s="15"/>
      <c r="G56" s="15"/>
      <c r="H56" s="15"/>
      <c r="I56" s="15"/>
      <c r="J56" s="15"/>
      <c r="K56" s="15"/>
      <c r="L56" s="15"/>
      <c r="M56" s="15"/>
      <c r="N56" s="15"/>
      <c r="O56" s="15"/>
      <c r="P56" s="15"/>
      <c r="Q56" s="15"/>
      <c r="R56" s="15"/>
      <c r="S56" s="15"/>
    </row>
    <row r="57" ht="56.1" customHeight="1" outlineLevel="1" spans="1:19">
      <c r="A57" s="16">
        <f>MAX($A$5:A56)+1</f>
        <v>48</v>
      </c>
      <c r="B57" s="34" t="s">
        <v>207</v>
      </c>
      <c r="C57" s="34" t="s">
        <v>208</v>
      </c>
      <c r="D57" s="34" t="s">
        <v>209</v>
      </c>
      <c r="E57" s="20">
        <v>1</v>
      </c>
      <c r="F57" s="19" t="s">
        <v>210</v>
      </c>
      <c r="G57" s="19" t="s">
        <v>211</v>
      </c>
      <c r="H57" s="20" t="s">
        <v>135</v>
      </c>
      <c r="I57" s="24" t="s">
        <v>212</v>
      </c>
      <c r="J57" s="25" t="s">
        <v>28</v>
      </c>
      <c r="K57" s="19" t="s">
        <v>213</v>
      </c>
      <c r="L57" s="28">
        <v>15000</v>
      </c>
      <c r="M57" s="28"/>
      <c r="N57" s="28"/>
      <c r="O57" s="28"/>
      <c r="P57" s="28">
        <v>7600</v>
      </c>
      <c r="Q57" s="28"/>
      <c r="R57" s="28">
        <v>7400</v>
      </c>
      <c r="S57" s="20" t="s">
        <v>30</v>
      </c>
    </row>
    <row r="58" ht="48" customHeight="1" outlineLevel="1" spans="1:19">
      <c r="A58" s="16">
        <f>MAX($A$5:A57)+1</f>
        <v>49</v>
      </c>
      <c r="B58" s="34"/>
      <c r="C58" s="34"/>
      <c r="D58" s="34"/>
      <c r="E58" s="34">
        <v>2</v>
      </c>
      <c r="F58" s="19" t="s">
        <v>214</v>
      </c>
      <c r="G58" s="19" t="s">
        <v>215</v>
      </c>
      <c r="H58" s="20"/>
      <c r="I58" s="24" t="s">
        <v>216</v>
      </c>
      <c r="J58" s="25" t="s">
        <v>28</v>
      </c>
      <c r="K58" s="19" t="s">
        <v>217</v>
      </c>
      <c r="L58" s="28">
        <v>100000</v>
      </c>
      <c r="M58" s="28">
        <v>25000</v>
      </c>
      <c r="N58" s="28">
        <v>25000</v>
      </c>
      <c r="O58" s="28"/>
      <c r="P58" s="54"/>
      <c r="Q58" s="54"/>
      <c r="R58" s="28">
        <v>50000</v>
      </c>
      <c r="S58" s="20" t="s">
        <v>30</v>
      </c>
    </row>
    <row r="59" ht="48.95" customHeight="1" outlineLevel="1" spans="1:19">
      <c r="A59" s="16">
        <f>MAX($A$5:A58)+1</f>
        <v>50</v>
      </c>
      <c r="B59" s="34"/>
      <c r="C59" s="34"/>
      <c r="D59" s="34"/>
      <c r="E59" s="20">
        <v>3</v>
      </c>
      <c r="F59" s="19" t="s">
        <v>218</v>
      </c>
      <c r="G59" s="19" t="s">
        <v>219</v>
      </c>
      <c r="H59" s="20"/>
      <c r="I59" s="24" t="s">
        <v>220</v>
      </c>
      <c r="J59" s="25" t="s">
        <v>28</v>
      </c>
      <c r="K59" s="19" t="s">
        <v>221</v>
      </c>
      <c r="L59" s="28">
        <v>300000</v>
      </c>
      <c r="M59" s="28"/>
      <c r="N59" s="28"/>
      <c r="O59" s="28"/>
      <c r="P59" s="54"/>
      <c r="Q59" s="54"/>
      <c r="R59" s="28">
        <v>300000</v>
      </c>
      <c r="S59" s="20" t="s">
        <v>30</v>
      </c>
    </row>
    <row r="60" ht="45.95" customHeight="1" outlineLevel="1" spans="1:19">
      <c r="A60" s="16">
        <f>MAX($A$5:A59)+1</f>
        <v>51</v>
      </c>
      <c r="B60" s="34"/>
      <c r="C60" s="34"/>
      <c r="D60" s="34"/>
      <c r="E60" s="34">
        <v>4</v>
      </c>
      <c r="F60" s="19" t="s">
        <v>222</v>
      </c>
      <c r="G60" s="19" t="s">
        <v>223</v>
      </c>
      <c r="H60" s="20"/>
      <c r="I60" s="24" t="s">
        <v>224</v>
      </c>
      <c r="J60" s="25" t="s">
        <v>28</v>
      </c>
      <c r="K60" s="19" t="s">
        <v>225</v>
      </c>
      <c r="L60" s="28">
        <v>52000</v>
      </c>
      <c r="M60" s="28">
        <v>15000</v>
      </c>
      <c r="N60" s="28">
        <v>11000</v>
      </c>
      <c r="O60" s="28"/>
      <c r="P60" s="54"/>
      <c r="Q60" s="54"/>
      <c r="R60" s="28">
        <v>26000</v>
      </c>
      <c r="S60" s="20" t="s">
        <v>30</v>
      </c>
    </row>
    <row r="61" ht="51" customHeight="1" outlineLevel="1" spans="1:19">
      <c r="A61" s="16">
        <f>MAX($A$5:A60)+1</f>
        <v>52</v>
      </c>
      <c r="B61" s="34"/>
      <c r="C61" s="34"/>
      <c r="D61" s="34"/>
      <c r="E61" s="20">
        <v>5</v>
      </c>
      <c r="F61" s="19" t="s">
        <v>226</v>
      </c>
      <c r="G61" s="19" t="s">
        <v>227</v>
      </c>
      <c r="H61" s="20"/>
      <c r="I61" s="24" t="s">
        <v>228</v>
      </c>
      <c r="J61" s="25" t="s">
        <v>28</v>
      </c>
      <c r="K61" s="19" t="s">
        <v>229</v>
      </c>
      <c r="L61" s="28">
        <v>25000</v>
      </c>
      <c r="M61" s="28">
        <v>6250</v>
      </c>
      <c r="N61" s="28">
        <v>6250</v>
      </c>
      <c r="O61" s="28"/>
      <c r="P61" s="54"/>
      <c r="Q61" s="54"/>
      <c r="R61" s="28">
        <v>12500</v>
      </c>
      <c r="S61" s="20" t="s">
        <v>30</v>
      </c>
    </row>
    <row r="62" ht="51" customHeight="1" outlineLevel="1" spans="1:19">
      <c r="A62" s="16">
        <f>MAX($A$5:A61)+1</f>
        <v>53</v>
      </c>
      <c r="B62" s="34"/>
      <c r="C62" s="34"/>
      <c r="D62" s="34"/>
      <c r="E62" s="34">
        <v>6</v>
      </c>
      <c r="F62" s="19" t="s">
        <v>230</v>
      </c>
      <c r="G62" s="19" t="s">
        <v>227</v>
      </c>
      <c r="H62" s="20"/>
      <c r="I62" s="24" t="s">
        <v>231</v>
      </c>
      <c r="J62" s="25" t="s">
        <v>28</v>
      </c>
      <c r="K62" s="19" t="s">
        <v>232</v>
      </c>
      <c r="L62" s="28">
        <v>25000</v>
      </c>
      <c r="M62" s="28">
        <v>6250</v>
      </c>
      <c r="N62" s="28">
        <v>6250</v>
      </c>
      <c r="O62" s="28"/>
      <c r="P62" s="54"/>
      <c r="Q62" s="54"/>
      <c r="R62" s="28">
        <v>12500</v>
      </c>
      <c r="S62" s="20" t="s">
        <v>30</v>
      </c>
    </row>
    <row r="63" ht="50.1" customHeight="1" outlineLevel="1" spans="1:19">
      <c r="A63" s="16">
        <f>MAX($A$5:A62)+1</f>
        <v>54</v>
      </c>
      <c r="B63" s="34"/>
      <c r="C63" s="34"/>
      <c r="D63" s="34"/>
      <c r="E63" s="20">
        <v>7</v>
      </c>
      <c r="F63" s="19" t="s">
        <v>233</v>
      </c>
      <c r="G63" s="19" t="s">
        <v>227</v>
      </c>
      <c r="H63" s="20"/>
      <c r="I63" s="24" t="s">
        <v>234</v>
      </c>
      <c r="J63" s="25" t="s">
        <v>28</v>
      </c>
      <c r="K63" s="19" t="s">
        <v>229</v>
      </c>
      <c r="L63" s="28">
        <v>25000</v>
      </c>
      <c r="M63" s="28">
        <v>6250</v>
      </c>
      <c r="N63" s="28">
        <v>6250</v>
      </c>
      <c r="O63" s="28"/>
      <c r="P63" s="54"/>
      <c r="Q63" s="54"/>
      <c r="R63" s="28">
        <v>12500</v>
      </c>
      <c r="S63" s="20" t="s">
        <v>30</v>
      </c>
    </row>
    <row r="64" ht="42" customHeight="1" outlineLevel="1" spans="1:19">
      <c r="A64" s="16">
        <f>MAX($A$5:A63)+1</f>
        <v>55</v>
      </c>
      <c r="B64" s="34"/>
      <c r="C64" s="34"/>
      <c r="D64" s="34"/>
      <c r="E64" s="34">
        <v>8</v>
      </c>
      <c r="F64" s="19" t="s">
        <v>235</v>
      </c>
      <c r="G64" s="19" t="s">
        <v>139</v>
      </c>
      <c r="H64" s="20"/>
      <c r="I64" s="19" t="s">
        <v>236</v>
      </c>
      <c r="J64" s="25" t="s">
        <v>28</v>
      </c>
      <c r="K64" s="19" t="s">
        <v>237</v>
      </c>
      <c r="L64" s="28">
        <v>15000</v>
      </c>
      <c r="M64" s="28">
        <v>3750</v>
      </c>
      <c r="N64" s="28">
        <v>3750</v>
      </c>
      <c r="O64" s="28"/>
      <c r="P64" s="54"/>
      <c r="Q64" s="54"/>
      <c r="R64" s="28">
        <v>7500</v>
      </c>
      <c r="S64" s="20" t="s">
        <v>30</v>
      </c>
    </row>
    <row r="65" ht="50.1" customHeight="1" outlineLevel="1" spans="1:19">
      <c r="A65" s="16">
        <f>MAX($A$5:A64)+1</f>
        <v>56</v>
      </c>
      <c r="B65" s="34"/>
      <c r="C65" s="34"/>
      <c r="D65" s="34"/>
      <c r="E65" s="20">
        <v>9</v>
      </c>
      <c r="F65" s="19" t="s">
        <v>238</v>
      </c>
      <c r="G65" s="19" t="s">
        <v>239</v>
      </c>
      <c r="H65" s="20"/>
      <c r="I65" s="19" t="s">
        <v>45</v>
      </c>
      <c r="J65" s="20" t="s">
        <v>28</v>
      </c>
      <c r="K65" s="19" t="s">
        <v>240</v>
      </c>
      <c r="L65" s="28">
        <v>8000</v>
      </c>
      <c r="M65" s="28"/>
      <c r="N65" s="28">
        <v>4000</v>
      </c>
      <c r="O65" s="28"/>
      <c r="P65" s="54"/>
      <c r="Q65" s="54"/>
      <c r="R65" s="28">
        <v>4000</v>
      </c>
      <c r="S65" s="20" t="s">
        <v>30</v>
      </c>
    </row>
    <row r="66" ht="50.1" customHeight="1" outlineLevel="1" spans="1:19">
      <c r="A66" s="16">
        <f>MAX($A$5:A65)+1</f>
        <v>57</v>
      </c>
      <c r="B66" s="34"/>
      <c r="C66" s="34"/>
      <c r="D66" s="34"/>
      <c r="E66" s="34">
        <v>10</v>
      </c>
      <c r="F66" s="19" t="s">
        <v>241</v>
      </c>
      <c r="G66" s="19" t="s">
        <v>242</v>
      </c>
      <c r="H66" s="20"/>
      <c r="I66" s="24" t="s">
        <v>243</v>
      </c>
      <c r="J66" s="25" t="s">
        <v>28</v>
      </c>
      <c r="K66" s="63" t="s">
        <v>244</v>
      </c>
      <c r="L66" s="28">
        <v>10000</v>
      </c>
      <c r="M66" s="28">
        <v>10000</v>
      </c>
      <c r="N66" s="28"/>
      <c r="O66" s="28"/>
      <c r="P66" s="54"/>
      <c r="Q66" s="54"/>
      <c r="R66" s="28"/>
      <c r="S66" s="20" t="s">
        <v>30</v>
      </c>
    </row>
    <row r="67" ht="51.95" customHeight="1" outlineLevel="1" spans="1:19">
      <c r="A67" s="16">
        <f>MAX($A$5:A66)+1</f>
        <v>58</v>
      </c>
      <c r="B67" s="34"/>
      <c r="C67" s="34"/>
      <c r="D67" s="34"/>
      <c r="E67" s="20">
        <v>11</v>
      </c>
      <c r="F67" s="19" t="s">
        <v>245</v>
      </c>
      <c r="G67" s="19" t="s">
        <v>246</v>
      </c>
      <c r="H67" s="20"/>
      <c r="I67" s="24" t="s">
        <v>247</v>
      </c>
      <c r="J67" s="25" t="s">
        <v>28</v>
      </c>
      <c r="K67" s="19" t="s">
        <v>248</v>
      </c>
      <c r="L67" s="28">
        <v>500</v>
      </c>
      <c r="M67" s="28">
        <v>500</v>
      </c>
      <c r="N67" s="28"/>
      <c r="O67" s="28"/>
      <c r="P67" s="54"/>
      <c r="Q67" s="54"/>
      <c r="R67" s="28"/>
      <c r="S67" s="20" t="s">
        <v>30</v>
      </c>
    </row>
    <row r="68" ht="56.1" customHeight="1" outlineLevel="1" spans="1:19">
      <c r="A68" s="16">
        <f>MAX($A$5:A67)+1</f>
        <v>59</v>
      </c>
      <c r="B68" s="34"/>
      <c r="C68" s="34"/>
      <c r="D68" s="34"/>
      <c r="E68" s="34">
        <v>12</v>
      </c>
      <c r="F68" s="19" t="s">
        <v>249</v>
      </c>
      <c r="G68" s="19" t="s">
        <v>250</v>
      </c>
      <c r="H68" s="20"/>
      <c r="I68" s="19" t="s">
        <v>45</v>
      </c>
      <c r="J68" s="25" t="s">
        <v>28</v>
      </c>
      <c r="K68" s="19" t="s">
        <v>251</v>
      </c>
      <c r="L68" s="28">
        <v>20000</v>
      </c>
      <c r="M68" s="28">
        <v>5000</v>
      </c>
      <c r="N68" s="28">
        <v>5000</v>
      </c>
      <c r="O68" s="28"/>
      <c r="P68" s="54"/>
      <c r="Q68" s="54"/>
      <c r="R68" s="28">
        <v>10000</v>
      </c>
      <c r="S68" s="20" t="s">
        <v>30</v>
      </c>
    </row>
    <row r="69" ht="54" customHeight="1" outlineLevel="1" spans="1:19">
      <c r="A69" s="16">
        <f>MAX($A$5:A68)+1</f>
        <v>60</v>
      </c>
      <c r="B69" s="34"/>
      <c r="C69" s="34"/>
      <c r="D69" s="34"/>
      <c r="E69" s="20">
        <v>13</v>
      </c>
      <c r="F69" s="24" t="s">
        <v>252</v>
      </c>
      <c r="G69" s="19" t="s">
        <v>253</v>
      </c>
      <c r="H69" s="20"/>
      <c r="I69" s="24" t="s">
        <v>45</v>
      </c>
      <c r="J69" s="25" t="s">
        <v>28</v>
      </c>
      <c r="K69" s="24" t="s">
        <v>254</v>
      </c>
      <c r="L69" s="28">
        <v>8000</v>
      </c>
      <c r="M69" s="28">
        <v>4000</v>
      </c>
      <c r="N69" s="54"/>
      <c r="O69" s="28"/>
      <c r="P69" s="54"/>
      <c r="Q69" s="54"/>
      <c r="R69" s="28">
        <v>4000</v>
      </c>
      <c r="S69" s="20" t="s">
        <v>30</v>
      </c>
    </row>
    <row r="70" ht="50.1" customHeight="1" outlineLevel="1" spans="1:19">
      <c r="A70" s="16">
        <f>MAX($A$5:A69)+1</f>
        <v>61</v>
      </c>
      <c r="B70" s="34"/>
      <c r="C70" s="34"/>
      <c r="D70" s="34"/>
      <c r="E70" s="34">
        <v>14</v>
      </c>
      <c r="F70" s="19" t="s">
        <v>255</v>
      </c>
      <c r="G70" s="19" t="s">
        <v>246</v>
      </c>
      <c r="H70" s="20"/>
      <c r="I70" s="24" t="s">
        <v>256</v>
      </c>
      <c r="J70" s="20" t="s">
        <v>28</v>
      </c>
      <c r="K70" s="24" t="s">
        <v>257</v>
      </c>
      <c r="L70" s="28">
        <v>500</v>
      </c>
      <c r="M70" s="28">
        <v>500</v>
      </c>
      <c r="N70" s="28"/>
      <c r="O70" s="28"/>
      <c r="P70" s="54"/>
      <c r="Q70" s="54"/>
      <c r="R70" s="28"/>
      <c r="S70" s="20" t="s">
        <v>30</v>
      </c>
    </row>
    <row r="71" ht="48" customHeight="1" outlineLevel="1" spans="1:19">
      <c r="A71" s="16">
        <f>MAX($A$5:A70)+1</f>
        <v>62</v>
      </c>
      <c r="B71" s="34"/>
      <c r="C71" s="34"/>
      <c r="D71" s="34"/>
      <c r="E71" s="20">
        <v>15</v>
      </c>
      <c r="F71" s="19" t="s">
        <v>258</v>
      </c>
      <c r="G71" s="19" t="s">
        <v>259</v>
      </c>
      <c r="H71" s="20"/>
      <c r="I71" s="19" t="s">
        <v>45</v>
      </c>
      <c r="J71" s="20" t="s">
        <v>28</v>
      </c>
      <c r="K71" s="19" t="s">
        <v>260</v>
      </c>
      <c r="L71" s="28">
        <v>10000</v>
      </c>
      <c r="M71" s="28">
        <v>2500</v>
      </c>
      <c r="N71" s="28">
        <v>2500</v>
      </c>
      <c r="O71" s="28"/>
      <c r="P71" s="54"/>
      <c r="Q71" s="54"/>
      <c r="R71" s="28">
        <v>5000</v>
      </c>
      <c r="S71" s="20" t="s">
        <v>30</v>
      </c>
    </row>
    <row r="72" ht="42" customHeight="1" outlineLevel="1" spans="1:19">
      <c r="A72" s="16">
        <f>MAX($A$5:A71)+1</f>
        <v>63</v>
      </c>
      <c r="B72" s="34"/>
      <c r="C72" s="34"/>
      <c r="D72" s="34"/>
      <c r="E72" s="34">
        <v>16</v>
      </c>
      <c r="F72" s="19" t="s">
        <v>261</v>
      </c>
      <c r="G72" s="19" t="s">
        <v>262</v>
      </c>
      <c r="H72" s="20"/>
      <c r="I72" s="19" t="s">
        <v>263</v>
      </c>
      <c r="J72" s="20" t="s">
        <v>28</v>
      </c>
      <c r="K72" s="19" t="s">
        <v>264</v>
      </c>
      <c r="L72" s="28">
        <v>8000</v>
      </c>
      <c r="M72" s="28">
        <v>4000</v>
      </c>
      <c r="N72" s="28"/>
      <c r="O72" s="28"/>
      <c r="P72" s="54"/>
      <c r="Q72" s="54"/>
      <c r="R72" s="28">
        <v>4000</v>
      </c>
      <c r="S72" s="20" t="s">
        <v>30</v>
      </c>
    </row>
    <row r="73" ht="83.1" customHeight="1" outlineLevel="1" spans="1:19">
      <c r="A73" s="16">
        <f>MAX($A$5:A72)+1</f>
        <v>64</v>
      </c>
      <c r="B73" s="34"/>
      <c r="C73" s="34"/>
      <c r="D73" s="34"/>
      <c r="E73" s="20">
        <v>17</v>
      </c>
      <c r="F73" s="24" t="s">
        <v>265</v>
      </c>
      <c r="G73" s="24" t="s">
        <v>78</v>
      </c>
      <c r="H73" s="20"/>
      <c r="I73" s="24" t="s">
        <v>45</v>
      </c>
      <c r="J73" s="25" t="s">
        <v>28</v>
      </c>
      <c r="K73" s="24" t="s">
        <v>266</v>
      </c>
      <c r="L73" s="28">
        <v>200000</v>
      </c>
      <c r="M73" s="38">
        <v>60000</v>
      </c>
      <c r="N73" s="38"/>
      <c r="O73" s="38"/>
      <c r="P73" s="38"/>
      <c r="Q73" s="38"/>
      <c r="R73" s="38">
        <v>140000</v>
      </c>
      <c r="S73" s="25" t="s">
        <v>30</v>
      </c>
    </row>
    <row r="74" ht="51" customHeight="1" outlineLevel="1" spans="1:19">
      <c r="A74" s="16">
        <f>MAX($A$5:A73)+1</f>
        <v>65</v>
      </c>
      <c r="B74" s="34"/>
      <c r="C74" s="34"/>
      <c r="D74" s="34"/>
      <c r="E74" s="34">
        <v>18</v>
      </c>
      <c r="F74" s="19" t="s">
        <v>267</v>
      </c>
      <c r="G74" s="29" t="s">
        <v>268</v>
      </c>
      <c r="H74" s="20"/>
      <c r="I74" s="29" t="s">
        <v>269</v>
      </c>
      <c r="J74" s="25" t="s">
        <v>28</v>
      </c>
      <c r="K74" s="29" t="s">
        <v>270</v>
      </c>
      <c r="L74" s="54">
        <v>8000</v>
      </c>
      <c r="M74" s="64"/>
      <c r="N74" s="64"/>
      <c r="O74" s="64"/>
      <c r="P74" s="64">
        <v>8000</v>
      </c>
      <c r="Q74" s="64"/>
      <c r="R74" s="64"/>
      <c r="S74" s="17" t="s">
        <v>30</v>
      </c>
    </row>
    <row r="75" ht="48" customHeight="1" outlineLevel="1" spans="1:19">
      <c r="A75" s="16">
        <f>MAX($A$5:A74)+1</f>
        <v>66</v>
      </c>
      <c r="B75" s="34"/>
      <c r="C75" s="34"/>
      <c r="D75" s="34"/>
      <c r="E75" s="20">
        <v>19</v>
      </c>
      <c r="F75" s="24" t="s">
        <v>271</v>
      </c>
      <c r="G75" s="24" t="s">
        <v>272</v>
      </c>
      <c r="H75" s="20"/>
      <c r="I75" s="21" t="s">
        <v>273</v>
      </c>
      <c r="J75" s="17" t="s">
        <v>28</v>
      </c>
      <c r="K75" s="24" t="s">
        <v>274</v>
      </c>
      <c r="L75" s="38">
        <v>8000</v>
      </c>
      <c r="M75" s="38"/>
      <c r="N75" s="38"/>
      <c r="O75" s="38"/>
      <c r="P75" s="38"/>
      <c r="Q75" s="38"/>
      <c r="R75" s="38">
        <v>8000</v>
      </c>
      <c r="S75" s="17" t="s">
        <v>30</v>
      </c>
    </row>
    <row r="76" ht="60" customHeight="1" outlineLevel="1" spans="1:19">
      <c r="A76" s="16">
        <f>MAX($A$5:A75)+1</f>
        <v>67</v>
      </c>
      <c r="B76" s="34"/>
      <c r="C76" s="34"/>
      <c r="D76" s="34"/>
      <c r="E76" s="34">
        <v>20</v>
      </c>
      <c r="F76" s="24" t="s">
        <v>275</v>
      </c>
      <c r="G76" s="24" t="s">
        <v>276</v>
      </c>
      <c r="H76" s="20"/>
      <c r="I76" s="24" t="s">
        <v>45</v>
      </c>
      <c r="J76" s="17" t="s">
        <v>28</v>
      </c>
      <c r="K76" s="24" t="s">
        <v>277</v>
      </c>
      <c r="L76" s="28">
        <v>60000</v>
      </c>
      <c r="M76" s="28"/>
      <c r="N76" s="28">
        <v>30000</v>
      </c>
      <c r="O76" s="28">
        <v>10000</v>
      </c>
      <c r="P76" s="28"/>
      <c r="Q76" s="28"/>
      <c r="R76" s="28">
        <v>20000</v>
      </c>
      <c r="S76" s="17" t="s">
        <v>30</v>
      </c>
    </row>
    <row r="77" ht="51" customHeight="1" outlineLevel="1" spans="1:19">
      <c r="A77" s="16">
        <f>MAX($A$5:A76)+1</f>
        <v>68</v>
      </c>
      <c r="B77" s="34"/>
      <c r="C77" s="34"/>
      <c r="D77" s="34"/>
      <c r="E77" s="20">
        <v>1</v>
      </c>
      <c r="F77" s="24" t="s">
        <v>278</v>
      </c>
      <c r="G77" s="24" t="s">
        <v>279</v>
      </c>
      <c r="H77" s="25" t="s">
        <v>280</v>
      </c>
      <c r="I77" s="24" t="s">
        <v>281</v>
      </c>
      <c r="J77" s="25" t="s">
        <v>28</v>
      </c>
      <c r="K77" s="24" t="s">
        <v>282</v>
      </c>
      <c r="L77" s="28">
        <v>12000</v>
      </c>
      <c r="M77" s="38"/>
      <c r="N77" s="38"/>
      <c r="O77" s="38"/>
      <c r="P77" s="38"/>
      <c r="Q77" s="38"/>
      <c r="R77" s="28">
        <v>12000</v>
      </c>
      <c r="S77" s="25" t="s">
        <v>30</v>
      </c>
    </row>
    <row r="78" ht="63" customHeight="1" outlineLevel="1" spans="1:19">
      <c r="A78" s="16">
        <f>MAX($A$5:A77)+1</f>
        <v>69</v>
      </c>
      <c r="B78" s="34"/>
      <c r="C78" s="34"/>
      <c r="D78" s="34"/>
      <c r="E78" s="34">
        <v>2</v>
      </c>
      <c r="F78" s="24" t="s">
        <v>283</v>
      </c>
      <c r="G78" s="24" t="s">
        <v>284</v>
      </c>
      <c r="H78" s="25"/>
      <c r="I78" s="24" t="s">
        <v>273</v>
      </c>
      <c r="J78" s="17" t="s">
        <v>28</v>
      </c>
      <c r="K78" s="24" t="s">
        <v>285</v>
      </c>
      <c r="L78" s="38">
        <v>7500</v>
      </c>
      <c r="M78" s="38"/>
      <c r="N78" s="38"/>
      <c r="O78" s="38"/>
      <c r="P78" s="38"/>
      <c r="Q78" s="38"/>
      <c r="R78" s="38">
        <v>7500</v>
      </c>
      <c r="S78" s="25" t="s">
        <v>30</v>
      </c>
    </row>
    <row r="79" ht="60.95" customHeight="1" outlineLevel="1" spans="1:19">
      <c r="A79" s="16">
        <f>MAX($A$5:A78)+1</f>
        <v>70</v>
      </c>
      <c r="B79" s="34"/>
      <c r="C79" s="34"/>
      <c r="D79" s="34"/>
      <c r="E79" s="20">
        <v>3</v>
      </c>
      <c r="F79" s="21" t="s">
        <v>286</v>
      </c>
      <c r="G79" s="21" t="s">
        <v>287</v>
      </c>
      <c r="H79" s="25"/>
      <c r="I79" s="21" t="s">
        <v>182</v>
      </c>
      <c r="J79" s="17" t="s">
        <v>28</v>
      </c>
      <c r="K79" s="21" t="s">
        <v>288</v>
      </c>
      <c r="L79" s="38">
        <v>37000</v>
      </c>
      <c r="M79" s="38"/>
      <c r="N79" s="38"/>
      <c r="O79" s="38"/>
      <c r="P79" s="38"/>
      <c r="Q79" s="38"/>
      <c r="R79" s="38">
        <v>37000</v>
      </c>
      <c r="S79" s="25" t="s">
        <v>30</v>
      </c>
    </row>
    <row r="80" ht="51" customHeight="1" outlineLevel="1" spans="1:19">
      <c r="A80" s="16">
        <f>MAX($A$5:A79)+1</f>
        <v>71</v>
      </c>
      <c r="B80" s="34"/>
      <c r="C80" s="34"/>
      <c r="D80" s="34"/>
      <c r="E80" s="34">
        <v>4</v>
      </c>
      <c r="F80" s="24" t="s">
        <v>289</v>
      </c>
      <c r="G80" s="24" t="s">
        <v>290</v>
      </c>
      <c r="H80" s="25"/>
      <c r="I80" s="24" t="s">
        <v>291</v>
      </c>
      <c r="J80" s="25" t="s">
        <v>28</v>
      </c>
      <c r="K80" s="24" t="s">
        <v>292</v>
      </c>
      <c r="L80" s="28">
        <v>500000</v>
      </c>
      <c r="M80" s="38"/>
      <c r="N80" s="38"/>
      <c r="O80" s="38"/>
      <c r="P80" s="38">
        <v>100000</v>
      </c>
      <c r="Q80" s="38"/>
      <c r="R80" s="38">
        <v>400000</v>
      </c>
      <c r="S80" s="25" t="s">
        <v>30</v>
      </c>
    </row>
    <row r="81" ht="48" customHeight="1" outlineLevel="1" spans="1:19">
      <c r="A81" s="16">
        <f>MAX($A$5:A80)+1</f>
        <v>72</v>
      </c>
      <c r="B81" s="34"/>
      <c r="C81" s="34"/>
      <c r="D81" s="34"/>
      <c r="E81" s="20">
        <v>5</v>
      </c>
      <c r="F81" s="24" t="s">
        <v>293</v>
      </c>
      <c r="G81" s="24" t="s">
        <v>294</v>
      </c>
      <c r="H81" s="25"/>
      <c r="I81" s="24" t="s">
        <v>34</v>
      </c>
      <c r="J81" s="25" t="s">
        <v>28</v>
      </c>
      <c r="K81" s="24" t="s">
        <v>295</v>
      </c>
      <c r="L81" s="28">
        <v>60000</v>
      </c>
      <c r="M81" s="38"/>
      <c r="N81" s="38"/>
      <c r="O81" s="38"/>
      <c r="P81" s="38"/>
      <c r="Q81" s="38"/>
      <c r="R81" s="28">
        <v>60000</v>
      </c>
      <c r="S81" s="25" t="s">
        <v>30</v>
      </c>
    </row>
    <row r="82" ht="104.1" customHeight="1" outlineLevel="1" spans="1:19">
      <c r="A82" s="16">
        <f>MAX($A$5:A81)+1</f>
        <v>73</v>
      </c>
      <c r="B82" s="34"/>
      <c r="C82" s="34"/>
      <c r="D82" s="56" t="s">
        <v>296</v>
      </c>
      <c r="E82" s="34">
        <v>1</v>
      </c>
      <c r="F82" s="19" t="s">
        <v>297</v>
      </c>
      <c r="G82" s="19" t="s">
        <v>298</v>
      </c>
      <c r="H82" s="20" t="s">
        <v>135</v>
      </c>
      <c r="I82" s="24" t="s">
        <v>45</v>
      </c>
      <c r="J82" s="25" t="s">
        <v>28</v>
      </c>
      <c r="K82" s="19" t="s">
        <v>299</v>
      </c>
      <c r="L82" s="28">
        <v>40000</v>
      </c>
      <c r="M82" s="28">
        <v>32000</v>
      </c>
      <c r="N82" s="28">
        <v>8000</v>
      </c>
      <c r="O82" s="28"/>
      <c r="P82" s="54"/>
      <c r="Q82" s="54"/>
      <c r="R82" s="28"/>
      <c r="S82" s="20" t="s">
        <v>30</v>
      </c>
    </row>
    <row r="83" ht="111.95" customHeight="1" outlineLevel="1" spans="1:19">
      <c r="A83" s="16">
        <f>MAX($A$5:A82)+1</f>
        <v>74</v>
      </c>
      <c r="B83" s="34"/>
      <c r="C83" s="34"/>
      <c r="D83" s="56" t="s">
        <v>300</v>
      </c>
      <c r="E83" s="20">
        <v>1</v>
      </c>
      <c r="F83" s="57" t="s">
        <v>301</v>
      </c>
      <c r="G83" s="57" t="s">
        <v>302</v>
      </c>
      <c r="H83" s="20" t="s">
        <v>135</v>
      </c>
      <c r="I83" s="57" t="s">
        <v>303</v>
      </c>
      <c r="J83" s="56" t="s">
        <v>28</v>
      </c>
      <c r="K83" s="57" t="s">
        <v>304</v>
      </c>
      <c r="L83" s="54">
        <v>2000</v>
      </c>
      <c r="M83" s="54">
        <v>1000</v>
      </c>
      <c r="N83" s="54">
        <v>1000</v>
      </c>
      <c r="O83" s="54"/>
      <c r="P83" s="54"/>
      <c r="Q83" s="54"/>
      <c r="R83" s="54"/>
      <c r="S83" s="56" t="s">
        <v>121</v>
      </c>
    </row>
    <row r="84" ht="33.95" customHeight="1" outlineLevel="1" spans="1:19">
      <c r="A84" s="16">
        <f>MAX($A$5:A83)+1</f>
        <v>75</v>
      </c>
      <c r="B84" s="34"/>
      <c r="C84" s="34"/>
      <c r="D84" s="56" t="s">
        <v>305</v>
      </c>
      <c r="E84" s="34">
        <v>1</v>
      </c>
      <c r="F84" s="19" t="s">
        <v>306</v>
      </c>
      <c r="G84" s="19" t="s">
        <v>181</v>
      </c>
      <c r="H84" s="20" t="s">
        <v>44</v>
      </c>
      <c r="I84" s="60" t="s">
        <v>307</v>
      </c>
      <c r="J84" s="25" t="s">
        <v>28</v>
      </c>
      <c r="K84" s="19" t="s">
        <v>308</v>
      </c>
      <c r="L84" s="28">
        <v>20000</v>
      </c>
      <c r="M84" s="28">
        <v>5000</v>
      </c>
      <c r="N84" s="28">
        <v>5000</v>
      </c>
      <c r="O84" s="28"/>
      <c r="P84" s="28">
        <v>10000</v>
      </c>
      <c r="Q84" s="28"/>
      <c r="R84" s="28"/>
      <c r="S84" s="56" t="s">
        <v>30</v>
      </c>
    </row>
    <row r="85" ht="42" customHeight="1" outlineLevel="1" spans="1:19">
      <c r="A85" s="16">
        <f>MAX($A$5:A84)+1</f>
        <v>76</v>
      </c>
      <c r="B85" s="34"/>
      <c r="C85" s="34"/>
      <c r="D85" s="56"/>
      <c r="E85" s="20">
        <v>2</v>
      </c>
      <c r="F85" s="19" t="s">
        <v>309</v>
      </c>
      <c r="G85" s="19" t="s">
        <v>181</v>
      </c>
      <c r="H85" s="20"/>
      <c r="I85" s="24" t="s">
        <v>45</v>
      </c>
      <c r="J85" s="25" t="s">
        <v>28</v>
      </c>
      <c r="K85" s="19" t="s">
        <v>310</v>
      </c>
      <c r="L85" s="28">
        <v>50000</v>
      </c>
      <c r="M85" s="28">
        <v>12500</v>
      </c>
      <c r="N85" s="28">
        <v>12500</v>
      </c>
      <c r="O85" s="28"/>
      <c r="P85" s="28">
        <v>25000</v>
      </c>
      <c r="Q85" s="28"/>
      <c r="R85" s="28"/>
      <c r="S85" s="56" t="s">
        <v>30</v>
      </c>
    </row>
    <row r="86" ht="47.1" customHeight="1" outlineLevel="1" spans="1:19">
      <c r="A86" s="16">
        <f>MAX($A$5:A85)+1</f>
        <v>77</v>
      </c>
      <c r="B86" s="34"/>
      <c r="C86" s="34"/>
      <c r="D86" s="56"/>
      <c r="E86" s="34">
        <v>3</v>
      </c>
      <c r="F86" s="57" t="s">
        <v>311</v>
      </c>
      <c r="G86" s="19" t="s">
        <v>312</v>
      </c>
      <c r="H86" s="20"/>
      <c r="I86" s="24" t="s">
        <v>45</v>
      </c>
      <c r="J86" s="25" t="s">
        <v>28</v>
      </c>
      <c r="K86" s="57" t="s">
        <v>313</v>
      </c>
      <c r="L86" s="54">
        <v>50000</v>
      </c>
      <c r="M86" s="54">
        <v>12500</v>
      </c>
      <c r="N86" s="54">
        <v>12500</v>
      </c>
      <c r="O86" s="54"/>
      <c r="P86" s="54">
        <v>25000</v>
      </c>
      <c r="Q86" s="54"/>
      <c r="R86" s="54"/>
      <c r="S86" s="56" t="s">
        <v>30</v>
      </c>
    </row>
    <row r="87" ht="63" customHeight="1" outlineLevel="1" spans="1:19">
      <c r="A87" s="16">
        <f>MAX($A$5:A86)+1</f>
        <v>78</v>
      </c>
      <c r="B87" s="34"/>
      <c r="C87" s="34"/>
      <c r="D87" s="56"/>
      <c r="E87" s="20">
        <v>4</v>
      </c>
      <c r="F87" s="19" t="s">
        <v>314</v>
      </c>
      <c r="G87" s="19" t="s">
        <v>312</v>
      </c>
      <c r="H87" s="20"/>
      <c r="I87" s="24" t="s">
        <v>315</v>
      </c>
      <c r="J87" s="25" t="s">
        <v>28</v>
      </c>
      <c r="K87" s="19" t="s">
        <v>316</v>
      </c>
      <c r="L87" s="54">
        <v>50000</v>
      </c>
      <c r="M87" s="28">
        <v>12500</v>
      </c>
      <c r="N87" s="28">
        <v>12500</v>
      </c>
      <c r="O87" s="28"/>
      <c r="P87" s="28">
        <v>25000</v>
      </c>
      <c r="Q87" s="28"/>
      <c r="R87" s="28"/>
      <c r="S87" s="56" t="s">
        <v>30</v>
      </c>
    </row>
    <row r="88" ht="42.95" customHeight="1" outlineLevel="1" spans="1:19">
      <c r="A88" s="16">
        <f>MAX($A$5:A87)+1</f>
        <v>79</v>
      </c>
      <c r="B88" s="34"/>
      <c r="C88" s="34"/>
      <c r="D88" s="56"/>
      <c r="E88" s="34">
        <v>5</v>
      </c>
      <c r="F88" s="57" t="s">
        <v>317</v>
      </c>
      <c r="G88" s="57" t="s">
        <v>181</v>
      </c>
      <c r="H88" s="20"/>
      <c r="I88" s="57" t="s">
        <v>318</v>
      </c>
      <c r="J88" s="56" t="s">
        <v>28</v>
      </c>
      <c r="K88" s="57" t="s">
        <v>319</v>
      </c>
      <c r="L88" s="54">
        <v>20000</v>
      </c>
      <c r="M88" s="54">
        <v>20000</v>
      </c>
      <c r="N88" s="54"/>
      <c r="O88" s="54"/>
      <c r="P88" s="54"/>
      <c r="Q88" s="54"/>
      <c r="R88" s="54"/>
      <c r="S88" s="56" t="s">
        <v>30</v>
      </c>
    </row>
    <row r="89" ht="42" customHeight="1" outlineLevel="1" spans="1:19">
      <c r="A89" s="16">
        <f>MAX($A$5:A88)+1</f>
        <v>80</v>
      </c>
      <c r="B89" s="34"/>
      <c r="C89" s="34"/>
      <c r="D89" s="56"/>
      <c r="E89" s="20">
        <v>6</v>
      </c>
      <c r="F89" s="57" t="s">
        <v>320</v>
      </c>
      <c r="G89" s="57" t="s">
        <v>321</v>
      </c>
      <c r="H89" s="20"/>
      <c r="I89" s="57" t="s">
        <v>322</v>
      </c>
      <c r="J89" s="56" t="s">
        <v>66</v>
      </c>
      <c r="K89" s="57" t="s">
        <v>323</v>
      </c>
      <c r="L89" s="54">
        <v>50000</v>
      </c>
      <c r="M89" s="54">
        <v>25000</v>
      </c>
      <c r="N89" s="54"/>
      <c r="O89" s="54"/>
      <c r="P89" s="54">
        <v>25000</v>
      </c>
      <c r="Q89" s="54"/>
      <c r="R89" s="54"/>
      <c r="S89" s="56" t="s">
        <v>30</v>
      </c>
    </row>
    <row r="90" ht="42.95" customHeight="1" outlineLevel="1" spans="1:19">
      <c r="A90" s="16">
        <f>MAX($A$5:A89)+1</f>
        <v>81</v>
      </c>
      <c r="B90" s="34"/>
      <c r="C90" s="34"/>
      <c r="D90" s="56"/>
      <c r="E90" s="34">
        <v>7</v>
      </c>
      <c r="F90" s="57" t="s">
        <v>324</v>
      </c>
      <c r="G90" s="57" t="s">
        <v>321</v>
      </c>
      <c r="H90" s="20"/>
      <c r="I90" s="57" t="s">
        <v>325</v>
      </c>
      <c r="J90" s="56" t="s">
        <v>66</v>
      </c>
      <c r="K90" s="57" t="s">
        <v>326</v>
      </c>
      <c r="L90" s="54">
        <v>28000</v>
      </c>
      <c r="M90" s="54">
        <v>14000</v>
      </c>
      <c r="N90" s="54"/>
      <c r="O90" s="54"/>
      <c r="P90" s="54">
        <v>14000</v>
      </c>
      <c r="Q90" s="54"/>
      <c r="R90" s="54"/>
      <c r="S90" s="56" t="s">
        <v>30</v>
      </c>
    </row>
    <row r="91" ht="42" customHeight="1" outlineLevel="1" spans="1:19">
      <c r="A91" s="16">
        <f>MAX($A$5:A90)+1</f>
        <v>82</v>
      </c>
      <c r="B91" s="34"/>
      <c r="C91" s="34"/>
      <c r="D91" s="56"/>
      <c r="E91" s="20">
        <v>8</v>
      </c>
      <c r="F91" s="57" t="s">
        <v>327</v>
      </c>
      <c r="G91" s="57" t="s">
        <v>321</v>
      </c>
      <c r="H91" s="20"/>
      <c r="I91" s="57" t="s">
        <v>328</v>
      </c>
      <c r="J91" s="56" t="s">
        <v>66</v>
      </c>
      <c r="K91" s="57" t="s">
        <v>329</v>
      </c>
      <c r="L91" s="54">
        <v>58000</v>
      </c>
      <c r="M91" s="54">
        <v>29000</v>
      </c>
      <c r="N91" s="54"/>
      <c r="O91" s="54"/>
      <c r="P91" s="54">
        <v>29000</v>
      </c>
      <c r="Q91" s="54"/>
      <c r="R91" s="54"/>
      <c r="S91" s="56" t="s">
        <v>30</v>
      </c>
    </row>
    <row r="92" ht="72" customHeight="1" outlineLevel="1" spans="1:19">
      <c r="A92" s="16">
        <f>MAX($A$5:A91)+1</f>
        <v>83</v>
      </c>
      <c r="B92" s="34"/>
      <c r="C92" s="34"/>
      <c r="D92" s="56"/>
      <c r="E92" s="34">
        <v>9</v>
      </c>
      <c r="F92" s="29" t="s">
        <v>330</v>
      </c>
      <c r="G92" s="29" t="s">
        <v>268</v>
      </c>
      <c r="H92" s="20"/>
      <c r="I92" s="57" t="s">
        <v>331</v>
      </c>
      <c r="J92" s="56" t="s">
        <v>66</v>
      </c>
      <c r="K92" s="29" t="s">
        <v>332</v>
      </c>
      <c r="L92" s="54">
        <v>2000</v>
      </c>
      <c r="M92" s="54"/>
      <c r="N92" s="54"/>
      <c r="O92" s="54"/>
      <c r="P92" s="54"/>
      <c r="Q92" s="54"/>
      <c r="R92" s="54">
        <v>2000</v>
      </c>
      <c r="S92" s="56" t="s">
        <v>30</v>
      </c>
    </row>
    <row r="93" s="3" customFormat="1" ht="33.95" customHeight="1" outlineLevel="1" spans="1:19">
      <c r="A93" s="26"/>
      <c r="B93" s="58"/>
      <c r="C93" s="58"/>
      <c r="D93" s="13" t="s">
        <v>130</v>
      </c>
      <c r="E93" s="13"/>
      <c r="F93" s="32"/>
      <c r="G93" s="32"/>
      <c r="H93" s="13"/>
      <c r="I93" s="32"/>
      <c r="J93" s="13"/>
      <c r="K93" s="32"/>
      <c r="L93" s="46">
        <f>SUM(L57:L92)</f>
        <v>1884500</v>
      </c>
      <c r="M93" s="65"/>
      <c r="N93" s="65"/>
      <c r="O93" s="65"/>
      <c r="P93" s="65"/>
      <c r="Q93" s="65"/>
      <c r="R93" s="65"/>
      <c r="S93" s="68"/>
    </row>
    <row r="94" ht="69.95" customHeight="1" outlineLevel="1" spans="1:19">
      <c r="A94" s="16">
        <f>MAX($A$5:A93)+1</f>
        <v>84</v>
      </c>
      <c r="B94" s="34"/>
      <c r="C94" s="34" t="s">
        <v>333</v>
      </c>
      <c r="D94" s="59" t="s">
        <v>334</v>
      </c>
      <c r="E94" s="20">
        <v>1</v>
      </c>
      <c r="F94" s="60" t="s">
        <v>335</v>
      </c>
      <c r="G94" s="60" t="s">
        <v>336</v>
      </c>
      <c r="H94" s="59" t="s">
        <v>337</v>
      </c>
      <c r="I94" s="60" t="s">
        <v>338</v>
      </c>
      <c r="J94" s="59" t="s">
        <v>28</v>
      </c>
      <c r="K94" s="60" t="s">
        <v>339</v>
      </c>
      <c r="L94" s="66">
        <v>35800</v>
      </c>
      <c r="M94" s="66"/>
      <c r="N94" s="66"/>
      <c r="O94" s="66">
        <v>35800</v>
      </c>
      <c r="P94" s="66"/>
      <c r="Q94" s="66"/>
      <c r="R94" s="66"/>
      <c r="S94" s="59" t="s">
        <v>30</v>
      </c>
    </row>
    <row r="95" ht="45" customHeight="1" outlineLevel="1" spans="1:19">
      <c r="A95" s="16">
        <f>MAX($A$5:A94)+1</f>
        <v>85</v>
      </c>
      <c r="B95" s="34"/>
      <c r="C95" s="34"/>
      <c r="D95" s="59"/>
      <c r="E95" s="34">
        <v>2</v>
      </c>
      <c r="F95" s="21" t="s">
        <v>340</v>
      </c>
      <c r="G95" s="21" t="s">
        <v>341</v>
      </c>
      <c r="H95" s="17" t="s">
        <v>342</v>
      </c>
      <c r="I95" s="29" t="s">
        <v>343</v>
      </c>
      <c r="J95" s="59" t="s">
        <v>66</v>
      </c>
      <c r="K95" s="21" t="s">
        <v>344</v>
      </c>
      <c r="L95" s="42">
        <v>6500</v>
      </c>
      <c r="M95" s="66"/>
      <c r="N95" s="66"/>
      <c r="O95" s="66"/>
      <c r="P95" s="42">
        <v>6500</v>
      </c>
      <c r="Q95" s="66"/>
      <c r="R95" s="66"/>
      <c r="S95" s="56" t="s">
        <v>345</v>
      </c>
    </row>
    <row r="96" ht="44.1" customHeight="1" outlineLevel="1" spans="1:19">
      <c r="A96" s="16">
        <f>MAX($A$5:A95)+1</f>
        <v>86</v>
      </c>
      <c r="B96" s="34"/>
      <c r="C96" s="34"/>
      <c r="D96" s="59"/>
      <c r="E96" s="20">
        <v>3</v>
      </c>
      <c r="F96" s="60" t="s">
        <v>346</v>
      </c>
      <c r="G96" s="60" t="s">
        <v>336</v>
      </c>
      <c r="H96" s="17"/>
      <c r="I96" s="60" t="s">
        <v>34</v>
      </c>
      <c r="J96" s="59" t="s">
        <v>28</v>
      </c>
      <c r="K96" s="60" t="s">
        <v>347</v>
      </c>
      <c r="L96" s="66">
        <v>28000</v>
      </c>
      <c r="M96" s="66"/>
      <c r="N96" s="66"/>
      <c r="O96" s="66">
        <v>28000</v>
      </c>
      <c r="P96" s="66"/>
      <c r="Q96" s="66"/>
      <c r="R96" s="66"/>
      <c r="S96" s="59" t="s">
        <v>348</v>
      </c>
    </row>
    <row r="97" ht="41.1" customHeight="1" outlineLevel="1" spans="1:19">
      <c r="A97" s="16">
        <f>MAX($A$5:A96)+1</f>
        <v>87</v>
      </c>
      <c r="B97" s="34"/>
      <c r="C97" s="34"/>
      <c r="D97" s="59"/>
      <c r="E97" s="34">
        <v>4</v>
      </c>
      <c r="F97" s="61" t="s">
        <v>349</v>
      </c>
      <c r="G97" s="61" t="s">
        <v>350</v>
      </c>
      <c r="H97" s="17"/>
      <c r="I97" s="61" t="s">
        <v>182</v>
      </c>
      <c r="J97" s="59" t="s">
        <v>28</v>
      </c>
      <c r="K97" s="61" t="s">
        <v>351</v>
      </c>
      <c r="L97" s="38">
        <v>8583</v>
      </c>
      <c r="M97" s="66"/>
      <c r="N97" s="66"/>
      <c r="O97" s="66"/>
      <c r="P97" s="66"/>
      <c r="Q97" s="66"/>
      <c r="R97" s="38">
        <v>8583</v>
      </c>
      <c r="S97" s="17" t="s">
        <v>93</v>
      </c>
    </row>
    <row r="98" ht="30.95" customHeight="1" outlineLevel="1" spans="1:19">
      <c r="A98" s="16">
        <f>MAX($A$5:A97)+1</f>
        <v>88</v>
      </c>
      <c r="B98" s="34"/>
      <c r="C98" s="34"/>
      <c r="D98" s="59"/>
      <c r="E98" s="20">
        <v>5</v>
      </c>
      <c r="F98" s="21" t="s">
        <v>352</v>
      </c>
      <c r="G98" s="21" t="s">
        <v>353</v>
      </c>
      <c r="H98" s="17"/>
      <c r="I98" s="29" t="s">
        <v>354</v>
      </c>
      <c r="J98" s="59" t="s">
        <v>28</v>
      </c>
      <c r="K98" s="21" t="s">
        <v>355</v>
      </c>
      <c r="L98" s="42">
        <v>6000</v>
      </c>
      <c r="M98" s="66"/>
      <c r="N98" s="66"/>
      <c r="O98" s="66"/>
      <c r="P98" s="42">
        <v>6000</v>
      </c>
      <c r="Q98" s="66"/>
      <c r="R98" s="66"/>
      <c r="S98" s="17" t="s">
        <v>121</v>
      </c>
    </row>
    <row r="99" ht="51.95" customHeight="1" outlineLevel="1" spans="1:19">
      <c r="A99" s="16">
        <f>MAX($A$5:A98)+1</f>
        <v>89</v>
      </c>
      <c r="B99" s="34"/>
      <c r="C99" s="34"/>
      <c r="D99" s="59"/>
      <c r="E99" s="34">
        <v>6</v>
      </c>
      <c r="F99" s="29" t="s">
        <v>356</v>
      </c>
      <c r="G99" s="29" t="s">
        <v>357</v>
      </c>
      <c r="H99" s="62" t="s">
        <v>358</v>
      </c>
      <c r="I99" s="29" t="s">
        <v>182</v>
      </c>
      <c r="J99" s="30" t="s">
        <v>28</v>
      </c>
      <c r="K99" s="21" t="s">
        <v>359</v>
      </c>
      <c r="L99" s="42">
        <v>11600</v>
      </c>
      <c r="M99" s="42"/>
      <c r="N99" s="54"/>
      <c r="O99" s="54"/>
      <c r="P99" s="54"/>
      <c r="Q99" s="54"/>
      <c r="R99" s="42">
        <v>11600</v>
      </c>
      <c r="S99" s="30" t="s">
        <v>121</v>
      </c>
    </row>
    <row r="100" ht="72" customHeight="1" outlineLevel="1" spans="1:19">
      <c r="A100" s="16">
        <f>MAX($A$5:A99)+1</f>
        <v>90</v>
      </c>
      <c r="B100" s="34"/>
      <c r="C100" s="34"/>
      <c r="D100" s="59"/>
      <c r="E100" s="20">
        <v>7</v>
      </c>
      <c r="F100" s="60" t="s">
        <v>360</v>
      </c>
      <c r="G100" s="60" t="s">
        <v>336</v>
      </c>
      <c r="H100" s="62"/>
      <c r="I100" s="60" t="s">
        <v>307</v>
      </c>
      <c r="J100" s="59" t="s">
        <v>28</v>
      </c>
      <c r="K100" s="60" t="s">
        <v>361</v>
      </c>
      <c r="L100" s="66">
        <v>100000</v>
      </c>
      <c r="M100" s="66"/>
      <c r="N100" s="66"/>
      <c r="O100" s="66">
        <v>100000</v>
      </c>
      <c r="P100" s="66"/>
      <c r="Q100" s="66"/>
      <c r="R100" s="66"/>
      <c r="S100" s="56" t="s">
        <v>30</v>
      </c>
    </row>
    <row r="101" ht="54" customHeight="1" outlineLevel="1" spans="1:19">
      <c r="A101" s="16">
        <f>MAX($A$5:A100)+1</f>
        <v>91</v>
      </c>
      <c r="B101" s="34"/>
      <c r="C101" s="34"/>
      <c r="D101" s="59"/>
      <c r="E101" s="34">
        <v>8</v>
      </c>
      <c r="F101" s="60" t="s">
        <v>362</v>
      </c>
      <c r="G101" s="60" t="s">
        <v>336</v>
      </c>
      <c r="H101" s="62"/>
      <c r="I101" s="60" t="s">
        <v>363</v>
      </c>
      <c r="J101" s="59" t="s">
        <v>28</v>
      </c>
      <c r="K101" s="60" t="s">
        <v>364</v>
      </c>
      <c r="L101" s="66">
        <v>9000</v>
      </c>
      <c r="M101" s="66"/>
      <c r="N101" s="66"/>
      <c r="O101" s="66">
        <v>9000</v>
      </c>
      <c r="P101" s="66"/>
      <c r="Q101" s="66"/>
      <c r="R101" s="66"/>
      <c r="S101" s="59" t="s">
        <v>93</v>
      </c>
    </row>
    <row r="102" ht="69.95" customHeight="1" outlineLevel="1" spans="1:19">
      <c r="A102" s="16">
        <f>MAX($A$5:A101)+1</f>
        <v>92</v>
      </c>
      <c r="B102" s="34"/>
      <c r="C102" s="34"/>
      <c r="D102" s="59"/>
      <c r="E102" s="20">
        <v>9</v>
      </c>
      <c r="F102" s="60" t="s">
        <v>365</v>
      </c>
      <c r="G102" s="60" t="s">
        <v>336</v>
      </c>
      <c r="H102" s="62"/>
      <c r="I102" s="60" t="s">
        <v>307</v>
      </c>
      <c r="J102" s="59" t="s">
        <v>28</v>
      </c>
      <c r="K102" s="60" t="s">
        <v>366</v>
      </c>
      <c r="L102" s="66">
        <v>36016</v>
      </c>
      <c r="M102" s="66"/>
      <c r="N102" s="66"/>
      <c r="O102" s="66">
        <v>36016</v>
      </c>
      <c r="P102" s="66"/>
      <c r="Q102" s="66"/>
      <c r="R102" s="66"/>
      <c r="S102" s="56" t="s">
        <v>30</v>
      </c>
    </row>
    <row r="103" ht="45.95" customHeight="1" outlineLevel="1" spans="1:19">
      <c r="A103" s="16">
        <f>MAX($A$5:A102)+1</f>
        <v>93</v>
      </c>
      <c r="B103" s="34"/>
      <c r="C103" s="34"/>
      <c r="D103" s="59"/>
      <c r="E103" s="34">
        <v>10</v>
      </c>
      <c r="F103" s="60" t="s">
        <v>367</v>
      </c>
      <c r="G103" s="60" t="s">
        <v>336</v>
      </c>
      <c r="H103" s="62"/>
      <c r="I103" s="60" t="s">
        <v>307</v>
      </c>
      <c r="J103" s="59" t="s">
        <v>28</v>
      </c>
      <c r="K103" s="60" t="s">
        <v>368</v>
      </c>
      <c r="L103" s="66">
        <v>5036</v>
      </c>
      <c r="M103" s="66"/>
      <c r="N103" s="66"/>
      <c r="O103" s="66">
        <v>5036</v>
      </c>
      <c r="P103" s="66"/>
      <c r="Q103" s="66"/>
      <c r="R103" s="66"/>
      <c r="S103" s="56" t="s">
        <v>30</v>
      </c>
    </row>
    <row r="104" ht="72" customHeight="1" outlineLevel="1" spans="1:19">
      <c r="A104" s="16">
        <f>MAX($A$5:A103)+1</f>
        <v>94</v>
      </c>
      <c r="B104" s="34"/>
      <c r="C104" s="34"/>
      <c r="D104" s="59"/>
      <c r="E104" s="20">
        <v>11</v>
      </c>
      <c r="F104" s="60" t="s">
        <v>369</v>
      </c>
      <c r="G104" s="60" t="s">
        <v>336</v>
      </c>
      <c r="H104" s="62"/>
      <c r="I104" s="60" t="s">
        <v>363</v>
      </c>
      <c r="J104" s="59" t="s">
        <v>28</v>
      </c>
      <c r="K104" s="60" t="s">
        <v>370</v>
      </c>
      <c r="L104" s="66">
        <v>47510</v>
      </c>
      <c r="M104" s="66"/>
      <c r="N104" s="66"/>
      <c r="O104" s="66">
        <v>47510</v>
      </c>
      <c r="P104" s="66"/>
      <c r="Q104" s="66"/>
      <c r="R104" s="66"/>
      <c r="S104" s="59" t="s">
        <v>30</v>
      </c>
    </row>
    <row r="105" ht="45" customHeight="1" outlineLevel="1" spans="1:19">
      <c r="A105" s="16">
        <f>MAX($A$5:A104)+1</f>
        <v>95</v>
      </c>
      <c r="B105" s="34"/>
      <c r="C105" s="34"/>
      <c r="D105" s="59"/>
      <c r="E105" s="34">
        <v>12</v>
      </c>
      <c r="F105" s="60" t="s">
        <v>371</v>
      </c>
      <c r="G105" s="60" t="s">
        <v>336</v>
      </c>
      <c r="H105" s="62"/>
      <c r="I105" s="60" t="s">
        <v>307</v>
      </c>
      <c r="J105" s="59" t="s">
        <v>28</v>
      </c>
      <c r="K105" s="60" t="s">
        <v>372</v>
      </c>
      <c r="L105" s="66">
        <v>100000</v>
      </c>
      <c r="M105" s="66"/>
      <c r="N105" s="66"/>
      <c r="O105" s="66">
        <v>100000</v>
      </c>
      <c r="P105" s="66"/>
      <c r="Q105" s="66"/>
      <c r="R105" s="66"/>
      <c r="S105" s="56" t="s">
        <v>30</v>
      </c>
    </row>
    <row r="106" ht="39.95" customHeight="1" outlineLevel="1" spans="1:19">
      <c r="A106" s="16">
        <f>MAX($A$5:A105)+1</f>
        <v>96</v>
      </c>
      <c r="B106" s="34"/>
      <c r="C106" s="34"/>
      <c r="D106" s="59"/>
      <c r="E106" s="34">
        <v>13</v>
      </c>
      <c r="F106" s="60" t="s">
        <v>373</v>
      </c>
      <c r="G106" s="60" t="s">
        <v>336</v>
      </c>
      <c r="H106" s="62"/>
      <c r="I106" s="60" t="s">
        <v>307</v>
      </c>
      <c r="J106" s="59" t="s">
        <v>28</v>
      </c>
      <c r="K106" s="60" t="s">
        <v>374</v>
      </c>
      <c r="L106" s="66">
        <v>2000</v>
      </c>
      <c r="M106" s="66"/>
      <c r="N106" s="66"/>
      <c r="O106" s="66">
        <v>2000</v>
      </c>
      <c r="P106" s="66"/>
      <c r="Q106" s="66"/>
      <c r="R106" s="66"/>
      <c r="S106" s="59" t="s">
        <v>93</v>
      </c>
    </row>
    <row r="107" ht="48" customHeight="1" outlineLevel="1" spans="1:19">
      <c r="A107" s="16">
        <f>MAX($A$5:A106)+1</f>
        <v>97</v>
      </c>
      <c r="B107" s="34"/>
      <c r="C107" s="34"/>
      <c r="D107" s="59"/>
      <c r="E107" s="20">
        <v>14</v>
      </c>
      <c r="F107" s="60" t="s">
        <v>375</v>
      </c>
      <c r="G107" s="60" t="s">
        <v>336</v>
      </c>
      <c r="H107" s="62"/>
      <c r="I107" s="60" t="s">
        <v>307</v>
      </c>
      <c r="J107" s="59" t="s">
        <v>28</v>
      </c>
      <c r="K107" s="60" t="s">
        <v>376</v>
      </c>
      <c r="L107" s="66">
        <v>80000</v>
      </c>
      <c r="M107" s="66"/>
      <c r="N107" s="66"/>
      <c r="O107" s="66">
        <v>80000</v>
      </c>
      <c r="P107" s="66"/>
      <c r="Q107" s="66"/>
      <c r="R107" s="66"/>
      <c r="S107" s="59" t="s">
        <v>30</v>
      </c>
    </row>
    <row r="108" ht="42" customHeight="1" outlineLevel="1" spans="1:19">
      <c r="A108" s="16">
        <f>MAX($A$5:A107)+1</f>
        <v>98</v>
      </c>
      <c r="B108" s="34"/>
      <c r="C108" s="34"/>
      <c r="D108" s="59"/>
      <c r="E108" s="34">
        <v>15</v>
      </c>
      <c r="F108" s="57" t="s">
        <v>377</v>
      </c>
      <c r="G108" s="60" t="s">
        <v>336</v>
      </c>
      <c r="H108" s="62"/>
      <c r="I108" s="24" t="s">
        <v>307</v>
      </c>
      <c r="J108" s="25" t="s">
        <v>28</v>
      </c>
      <c r="K108" s="21" t="s">
        <v>378</v>
      </c>
      <c r="L108" s="38">
        <v>60000</v>
      </c>
      <c r="M108" s="54"/>
      <c r="N108" s="54"/>
      <c r="O108" s="38">
        <v>60000</v>
      </c>
      <c r="P108" s="54"/>
      <c r="Q108" s="54"/>
      <c r="R108" s="54"/>
      <c r="S108" s="30" t="s">
        <v>30</v>
      </c>
    </row>
    <row r="109" ht="48.95" customHeight="1" outlineLevel="1" spans="1:19">
      <c r="A109" s="16">
        <f>MAX($A$5:A108)+1</f>
        <v>99</v>
      </c>
      <c r="B109" s="34"/>
      <c r="C109" s="34"/>
      <c r="D109" s="59" t="s">
        <v>379</v>
      </c>
      <c r="E109" s="20">
        <v>1</v>
      </c>
      <c r="F109" s="60" t="s">
        <v>380</v>
      </c>
      <c r="G109" s="60" t="s">
        <v>381</v>
      </c>
      <c r="H109" s="59" t="s">
        <v>342</v>
      </c>
      <c r="I109" s="60" t="s">
        <v>182</v>
      </c>
      <c r="J109" s="59" t="s">
        <v>28</v>
      </c>
      <c r="K109" s="60" t="s">
        <v>382</v>
      </c>
      <c r="L109" s="66">
        <v>100000</v>
      </c>
      <c r="M109" s="66"/>
      <c r="N109" s="66"/>
      <c r="O109" s="66"/>
      <c r="P109" s="66"/>
      <c r="Q109" s="66"/>
      <c r="R109" s="66">
        <v>100000</v>
      </c>
      <c r="S109" s="56" t="s">
        <v>30</v>
      </c>
    </row>
    <row r="110" ht="45" customHeight="1" outlineLevel="1" spans="1:19">
      <c r="A110" s="16">
        <f>MAX($A$5:A109)+1</f>
        <v>100</v>
      </c>
      <c r="B110" s="34"/>
      <c r="C110" s="34"/>
      <c r="D110" s="59"/>
      <c r="E110" s="34">
        <v>2</v>
      </c>
      <c r="F110" s="60" t="s">
        <v>383</v>
      </c>
      <c r="G110" s="60" t="s">
        <v>336</v>
      </c>
      <c r="H110" s="59"/>
      <c r="I110" s="60" t="s">
        <v>384</v>
      </c>
      <c r="J110" s="59" t="s">
        <v>28</v>
      </c>
      <c r="K110" s="60" t="s">
        <v>385</v>
      </c>
      <c r="L110" s="66">
        <v>240000</v>
      </c>
      <c r="M110" s="66"/>
      <c r="N110" s="66"/>
      <c r="O110" s="66"/>
      <c r="P110" s="66"/>
      <c r="Q110" s="66"/>
      <c r="R110" s="66">
        <v>240000</v>
      </c>
      <c r="S110" s="56" t="s">
        <v>30</v>
      </c>
    </row>
    <row r="111" ht="48" customHeight="1" outlineLevel="1" spans="1:19">
      <c r="A111" s="16">
        <f>MAX($A$5:A110)+1</f>
        <v>101</v>
      </c>
      <c r="B111" s="34"/>
      <c r="C111" s="34"/>
      <c r="D111" s="59"/>
      <c r="E111" s="20">
        <v>3</v>
      </c>
      <c r="F111" s="60" t="s">
        <v>386</v>
      </c>
      <c r="G111" s="60" t="s">
        <v>336</v>
      </c>
      <c r="H111" s="59"/>
      <c r="I111" s="60" t="s">
        <v>182</v>
      </c>
      <c r="J111" s="59" t="s">
        <v>28</v>
      </c>
      <c r="K111" s="60" t="s">
        <v>387</v>
      </c>
      <c r="L111" s="66">
        <v>40000</v>
      </c>
      <c r="M111" s="66"/>
      <c r="N111" s="66"/>
      <c r="O111" s="66"/>
      <c r="P111" s="66"/>
      <c r="Q111" s="66"/>
      <c r="R111" s="66">
        <v>40000</v>
      </c>
      <c r="S111" s="56" t="s">
        <v>30</v>
      </c>
    </row>
    <row r="112" ht="53.1" customHeight="1" outlineLevel="1" spans="1:19">
      <c r="A112" s="16">
        <f>MAX($A$5:A111)+1</f>
        <v>102</v>
      </c>
      <c r="B112" s="34"/>
      <c r="C112" s="34"/>
      <c r="D112" s="59"/>
      <c r="E112" s="34">
        <v>4</v>
      </c>
      <c r="F112" s="29" t="s">
        <v>388</v>
      </c>
      <c r="G112" s="29" t="s">
        <v>389</v>
      </c>
      <c r="H112" s="62" t="s">
        <v>358</v>
      </c>
      <c r="I112" s="29" t="s">
        <v>273</v>
      </c>
      <c r="J112" s="30" t="s">
        <v>66</v>
      </c>
      <c r="K112" s="29" t="s">
        <v>390</v>
      </c>
      <c r="L112" s="42">
        <v>13000</v>
      </c>
      <c r="M112" s="42"/>
      <c r="N112" s="54"/>
      <c r="O112" s="54"/>
      <c r="P112" s="54"/>
      <c r="Q112" s="54"/>
      <c r="R112" s="42">
        <v>13000</v>
      </c>
      <c r="S112" s="30" t="s">
        <v>109</v>
      </c>
    </row>
    <row r="113" ht="45" customHeight="1" outlineLevel="1" spans="1:19">
      <c r="A113" s="16">
        <f>MAX($A$5:A112)+1</f>
        <v>103</v>
      </c>
      <c r="B113" s="34"/>
      <c r="C113" s="34"/>
      <c r="D113" s="59"/>
      <c r="E113" s="20">
        <v>5</v>
      </c>
      <c r="F113" s="29" t="s">
        <v>391</v>
      </c>
      <c r="G113" s="29" t="s">
        <v>392</v>
      </c>
      <c r="H113" s="62"/>
      <c r="I113" s="29" t="s">
        <v>273</v>
      </c>
      <c r="J113" s="30" t="s">
        <v>66</v>
      </c>
      <c r="K113" s="29" t="s">
        <v>393</v>
      </c>
      <c r="L113" s="42">
        <v>5000</v>
      </c>
      <c r="M113" s="42"/>
      <c r="N113" s="54"/>
      <c r="O113" s="54"/>
      <c r="P113" s="54"/>
      <c r="Q113" s="54"/>
      <c r="R113" s="42">
        <v>5000</v>
      </c>
      <c r="S113" s="30" t="s">
        <v>109</v>
      </c>
    </row>
    <row r="114" ht="48" customHeight="1" outlineLevel="1" spans="1:19">
      <c r="A114" s="16">
        <f>MAX($A$5:A113)+1</f>
        <v>104</v>
      </c>
      <c r="B114" s="34"/>
      <c r="C114" s="34"/>
      <c r="D114" s="59"/>
      <c r="E114" s="34">
        <v>6</v>
      </c>
      <c r="F114" s="60" t="s">
        <v>394</v>
      </c>
      <c r="G114" s="60" t="s">
        <v>336</v>
      </c>
      <c r="H114" s="62"/>
      <c r="I114" s="60" t="s">
        <v>363</v>
      </c>
      <c r="J114" s="59" t="s">
        <v>28</v>
      </c>
      <c r="K114" s="60" t="s">
        <v>395</v>
      </c>
      <c r="L114" s="66">
        <v>12600</v>
      </c>
      <c r="M114" s="66">
        <v>4000</v>
      </c>
      <c r="N114" s="66">
        <v>400</v>
      </c>
      <c r="O114" s="66">
        <v>8200</v>
      </c>
      <c r="P114" s="66"/>
      <c r="Q114" s="66"/>
      <c r="R114" s="66"/>
      <c r="S114" s="59" t="s">
        <v>121</v>
      </c>
    </row>
    <row r="115" s="3" customFormat="1" ht="33" customHeight="1" outlineLevel="1" spans="1:19">
      <c r="A115" s="26"/>
      <c r="B115" s="58"/>
      <c r="C115" s="58"/>
      <c r="D115" s="13" t="s">
        <v>130</v>
      </c>
      <c r="E115" s="13"/>
      <c r="F115" s="32"/>
      <c r="G115" s="32"/>
      <c r="H115" s="13"/>
      <c r="I115" s="32"/>
      <c r="J115" s="13"/>
      <c r="K115" s="32"/>
      <c r="L115" s="46">
        <f>SUM(L94:L114)</f>
        <v>946645</v>
      </c>
      <c r="M115" s="67"/>
      <c r="N115" s="67"/>
      <c r="O115" s="67"/>
      <c r="P115" s="67"/>
      <c r="Q115" s="67"/>
      <c r="R115" s="67"/>
      <c r="S115" s="69"/>
    </row>
    <row r="116" ht="48" customHeight="1" outlineLevel="1" spans="1:19">
      <c r="A116" s="16">
        <f>MAX($A$5:A115)+1</f>
        <v>105</v>
      </c>
      <c r="B116" s="34"/>
      <c r="C116" s="17" t="s">
        <v>396</v>
      </c>
      <c r="D116" s="17" t="s">
        <v>397</v>
      </c>
      <c r="E116" s="20">
        <v>1</v>
      </c>
      <c r="F116" s="21" t="s">
        <v>398</v>
      </c>
      <c r="G116" s="21" t="s">
        <v>399</v>
      </c>
      <c r="H116" s="17" t="s">
        <v>400</v>
      </c>
      <c r="I116" s="21" t="s">
        <v>307</v>
      </c>
      <c r="J116" s="17" t="s">
        <v>28</v>
      </c>
      <c r="K116" s="21" t="s">
        <v>401</v>
      </c>
      <c r="L116" s="38">
        <v>4000</v>
      </c>
      <c r="M116" s="38">
        <v>1200</v>
      </c>
      <c r="N116" s="38"/>
      <c r="O116" s="38">
        <v>1605</v>
      </c>
      <c r="P116" s="38"/>
      <c r="Q116" s="38">
        <v>1195</v>
      </c>
      <c r="R116" s="38"/>
      <c r="S116" s="25" t="s">
        <v>30</v>
      </c>
    </row>
    <row r="117" ht="68.1" customHeight="1" outlineLevel="1" spans="1:19">
      <c r="A117" s="16">
        <f>MAX($A$5:A116)+1</f>
        <v>106</v>
      </c>
      <c r="B117" s="34"/>
      <c r="C117" s="17"/>
      <c r="D117" s="17"/>
      <c r="E117" s="34">
        <v>2</v>
      </c>
      <c r="F117" s="21" t="s">
        <v>402</v>
      </c>
      <c r="G117" s="21" t="s">
        <v>181</v>
      </c>
      <c r="H117" s="17"/>
      <c r="I117" s="21" t="s">
        <v>403</v>
      </c>
      <c r="J117" s="17" t="s">
        <v>28</v>
      </c>
      <c r="K117" s="21" t="s">
        <v>404</v>
      </c>
      <c r="L117" s="38">
        <v>6800</v>
      </c>
      <c r="M117" s="38"/>
      <c r="N117" s="38"/>
      <c r="O117" s="38"/>
      <c r="P117" s="38"/>
      <c r="Q117" s="38"/>
      <c r="R117" s="38">
        <v>6800</v>
      </c>
      <c r="S117" s="17" t="s">
        <v>93</v>
      </c>
    </row>
    <row r="118" ht="60" customHeight="1" outlineLevel="1" spans="1:19">
      <c r="A118" s="16">
        <f>MAX($A$5:A117)+1</f>
        <v>107</v>
      </c>
      <c r="B118" s="34"/>
      <c r="C118" s="17"/>
      <c r="D118" s="17"/>
      <c r="E118" s="20">
        <v>3</v>
      </c>
      <c r="F118" s="21" t="s">
        <v>405</v>
      </c>
      <c r="G118" s="21" t="s">
        <v>181</v>
      </c>
      <c r="H118" s="17"/>
      <c r="I118" s="21" t="s">
        <v>406</v>
      </c>
      <c r="J118" s="17" t="s">
        <v>28</v>
      </c>
      <c r="K118" s="21" t="s">
        <v>407</v>
      </c>
      <c r="L118" s="38">
        <v>120000</v>
      </c>
      <c r="M118" s="38"/>
      <c r="N118" s="38"/>
      <c r="O118" s="38"/>
      <c r="P118" s="38"/>
      <c r="Q118" s="38"/>
      <c r="R118" s="38">
        <v>120000</v>
      </c>
      <c r="S118" s="17" t="s">
        <v>93</v>
      </c>
    </row>
    <row r="119" ht="60.95" customHeight="1" outlineLevel="1" spans="1:19">
      <c r="A119" s="16">
        <f>MAX($A$5:A118)+1</f>
        <v>108</v>
      </c>
      <c r="B119" s="34"/>
      <c r="C119" s="17"/>
      <c r="D119" s="17" t="s">
        <v>408</v>
      </c>
      <c r="E119" s="34">
        <v>1</v>
      </c>
      <c r="F119" s="21" t="s">
        <v>409</v>
      </c>
      <c r="G119" s="21" t="s">
        <v>410</v>
      </c>
      <c r="H119" s="17" t="s">
        <v>400</v>
      </c>
      <c r="I119" s="21" t="s">
        <v>34</v>
      </c>
      <c r="J119" s="17" t="s">
        <v>28</v>
      </c>
      <c r="K119" s="21" t="s">
        <v>411</v>
      </c>
      <c r="L119" s="38">
        <v>12000</v>
      </c>
      <c r="M119" s="38"/>
      <c r="N119" s="38"/>
      <c r="O119" s="38">
        <v>12000</v>
      </c>
      <c r="P119" s="38"/>
      <c r="Q119" s="38"/>
      <c r="R119" s="38"/>
      <c r="S119" s="17" t="s">
        <v>93</v>
      </c>
    </row>
    <row r="120" ht="87" customHeight="1" outlineLevel="1" spans="1:19">
      <c r="A120" s="16">
        <f>MAX($A$5:A119)+1</f>
        <v>109</v>
      </c>
      <c r="B120" s="34"/>
      <c r="C120" s="17"/>
      <c r="D120" s="17"/>
      <c r="E120" s="20">
        <v>2</v>
      </c>
      <c r="F120" s="21" t="s">
        <v>412</v>
      </c>
      <c r="G120" s="21" t="s">
        <v>336</v>
      </c>
      <c r="H120" s="17"/>
      <c r="I120" s="21" t="s">
        <v>354</v>
      </c>
      <c r="J120" s="17" t="s">
        <v>28</v>
      </c>
      <c r="K120" s="21" t="s">
        <v>413</v>
      </c>
      <c r="L120" s="38">
        <v>15000</v>
      </c>
      <c r="M120" s="38"/>
      <c r="N120" s="38"/>
      <c r="O120" s="38">
        <v>15000</v>
      </c>
      <c r="P120" s="38"/>
      <c r="Q120" s="38"/>
      <c r="R120" s="38"/>
      <c r="S120" s="17" t="s">
        <v>93</v>
      </c>
    </row>
    <row r="121" ht="53.1" customHeight="1" outlineLevel="1" spans="1:19">
      <c r="A121" s="16">
        <f>MAX($A$5:A120)+1</f>
        <v>110</v>
      </c>
      <c r="B121" s="34"/>
      <c r="C121" s="17"/>
      <c r="D121" s="17"/>
      <c r="E121" s="34">
        <v>3</v>
      </c>
      <c r="F121" s="21" t="s">
        <v>414</v>
      </c>
      <c r="G121" s="21" t="s">
        <v>415</v>
      </c>
      <c r="H121" s="17"/>
      <c r="I121" s="21" t="s">
        <v>354</v>
      </c>
      <c r="J121" s="17" t="s">
        <v>28</v>
      </c>
      <c r="K121" s="21" t="s">
        <v>416</v>
      </c>
      <c r="L121" s="38">
        <v>8000</v>
      </c>
      <c r="M121" s="38"/>
      <c r="N121" s="38"/>
      <c r="O121" s="38"/>
      <c r="P121" s="38">
        <v>8000</v>
      </c>
      <c r="Q121" s="38"/>
      <c r="R121" s="38"/>
      <c r="S121" s="17" t="s">
        <v>93</v>
      </c>
    </row>
    <row r="122" ht="98.1" customHeight="1" outlineLevel="1" spans="1:19">
      <c r="A122" s="16">
        <f>MAX($A$5:A121)+1</f>
        <v>111</v>
      </c>
      <c r="B122" s="34"/>
      <c r="C122" s="17"/>
      <c r="D122" s="17"/>
      <c r="E122" s="20">
        <v>4</v>
      </c>
      <c r="F122" s="21" t="s">
        <v>417</v>
      </c>
      <c r="G122" s="21" t="s">
        <v>418</v>
      </c>
      <c r="H122" s="17"/>
      <c r="I122" s="21" t="s">
        <v>419</v>
      </c>
      <c r="J122" s="17" t="s">
        <v>28</v>
      </c>
      <c r="K122" s="21" t="s">
        <v>420</v>
      </c>
      <c r="L122" s="38">
        <v>100000</v>
      </c>
      <c r="M122" s="38"/>
      <c r="N122" s="38"/>
      <c r="O122" s="38">
        <v>50000</v>
      </c>
      <c r="P122" s="38"/>
      <c r="Q122" s="38"/>
      <c r="R122" s="38">
        <v>50000</v>
      </c>
      <c r="S122" s="17" t="s">
        <v>348</v>
      </c>
    </row>
    <row r="123" ht="45" customHeight="1" outlineLevel="1" spans="1:19">
      <c r="A123" s="16">
        <f>MAX($A$5:A122)+1</f>
        <v>112</v>
      </c>
      <c r="B123" s="34"/>
      <c r="C123" s="17"/>
      <c r="D123" s="17"/>
      <c r="E123" s="20">
        <v>5</v>
      </c>
      <c r="F123" s="21" t="s">
        <v>421</v>
      </c>
      <c r="G123" s="21" t="s">
        <v>415</v>
      </c>
      <c r="H123" s="17"/>
      <c r="I123" s="23" t="s">
        <v>87</v>
      </c>
      <c r="J123" s="17" t="s">
        <v>28</v>
      </c>
      <c r="K123" s="21" t="s">
        <v>422</v>
      </c>
      <c r="L123" s="38">
        <v>1200</v>
      </c>
      <c r="M123" s="38"/>
      <c r="N123" s="38"/>
      <c r="O123" s="38"/>
      <c r="P123" s="38">
        <v>1200</v>
      </c>
      <c r="Q123" s="38"/>
      <c r="R123" s="38"/>
      <c r="S123" s="17" t="s">
        <v>121</v>
      </c>
    </row>
    <row r="124" ht="54" customHeight="1" outlineLevel="1" spans="1:19">
      <c r="A124" s="16">
        <f>MAX($A$5:A123)+1</f>
        <v>113</v>
      </c>
      <c r="B124" s="34"/>
      <c r="C124" s="17"/>
      <c r="D124" s="17"/>
      <c r="E124" s="34">
        <v>6</v>
      </c>
      <c r="F124" s="21" t="s">
        <v>423</v>
      </c>
      <c r="G124" s="21" t="s">
        <v>424</v>
      </c>
      <c r="H124" s="17"/>
      <c r="I124" s="21" t="s">
        <v>425</v>
      </c>
      <c r="J124" s="17" t="s">
        <v>28</v>
      </c>
      <c r="K124" s="21" t="s">
        <v>426</v>
      </c>
      <c r="L124" s="38">
        <v>3000</v>
      </c>
      <c r="M124" s="38"/>
      <c r="N124" s="38"/>
      <c r="O124" s="38"/>
      <c r="P124" s="38"/>
      <c r="Q124" s="38"/>
      <c r="R124" s="38">
        <v>3000</v>
      </c>
      <c r="S124" s="17" t="s">
        <v>93</v>
      </c>
    </row>
    <row r="125" ht="53.1" customHeight="1" outlineLevel="1" spans="1:19">
      <c r="A125" s="16">
        <f>MAX($A$5:A124)+1</f>
        <v>114</v>
      </c>
      <c r="B125" s="34"/>
      <c r="C125" s="17"/>
      <c r="D125" s="17"/>
      <c r="E125" s="20">
        <v>7</v>
      </c>
      <c r="F125" s="21" t="s">
        <v>427</v>
      </c>
      <c r="G125" s="21" t="s">
        <v>181</v>
      </c>
      <c r="H125" s="17"/>
      <c r="I125" s="21" t="s">
        <v>354</v>
      </c>
      <c r="J125" s="17" t="s">
        <v>28</v>
      </c>
      <c r="K125" s="21" t="s">
        <v>428</v>
      </c>
      <c r="L125" s="38">
        <v>800</v>
      </c>
      <c r="M125" s="38"/>
      <c r="N125" s="38"/>
      <c r="O125" s="38"/>
      <c r="P125" s="38"/>
      <c r="Q125" s="38"/>
      <c r="R125" s="38">
        <v>800</v>
      </c>
      <c r="S125" s="17" t="s">
        <v>121</v>
      </c>
    </row>
    <row r="126" ht="45" customHeight="1" outlineLevel="1" spans="1:19">
      <c r="A126" s="16">
        <f>MAX($A$5:A125)+1</f>
        <v>115</v>
      </c>
      <c r="B126" s="34"/>
      <c r="C126" s="17"/>
      <c r="D126" s="17"/>
      <c r="E126" s="34">
        <v>8</v>
      </c>
      <c r="F126" s="21" t="s">
        <v>429</v>
      </c>
      <c r="G126" s="21" t="s">
        <v>430</v>
      </c>
      <c r="H126" s="17"/>
      <c r="I126" s="21" t="s">
        <v>307</v>
      </c>
      <c r="J126" s="17" t="s">
        <v>28</v>
      </c>
      <c r="K126" s="21" t="s">
        <v>431</v>
      </c>
      <c r="L126" s="38">
        <v>6000</v>
      </c>
      <c r="M126" s="38"/>
      <c r="N126" s="38"/>
      <c r="O126" s="38"/>
      <c r="P126" s="38"/>
      <c r="Q126" s="38"/>
      <c r="R126" s="38">
        <v>6000</v>
      </c>
      <c r="S126" s="17" t="s">
        <v>93</v>
      </c>
    </row>
    <row r="127" ht="44.1" customHeight="1" outlineLevel="1" spans="1:19">
      <c r="A127" s="16">
        <f>MAX($A$5:A126)+1</f>
        <v>116</v>
      </c>
      <c r="B127" s="34"/>
      <c r="C127" s="17"/>
      <c r="D127" s="17"/>
      <c r="E127" s="20">
        <v>9</v>
      </c>
      <c r="F127" s="21" t="s">
        <v>432</v>
      </c>
      <c r="G127" s="21" t="s">
        <v>433</v>
      </c>
      <c r="H127" s="17"/>
      <c r="I127" s="21" t="s">
        <v>34</v>
      </c>
      <c r="J127" s="17" t="s">
        <v>28</v>
      </c>
      <c r="K127" s="21" t="s">
        <v>434</v>
      </c>
      <c r="L127" s="38">
        <v>5500</v>
      </c>
      <c r="M127" s="38"/>
      <c r="N127" s="38"/>
      <c r="O127" s="38"/>
      <c r="P127" s="38"/>
      <c r="Q127" s="38"/>
      <c r="R127" s="38">
        <v>5500</v>
      </c>
      <c r="S127" s="17" t="s">
        <v>93</v>
      </c>
    </row>
    <row r="128" ht="54.95" customHeight="1" outlineLevel="1" spans="1:19">
      <c r="A128" s="16">
        <f>MAX($A$5:A127)+1</f>
        <v>117</v>
      </c>
      <c r="B128" s="34"/>
      <c r="C128" s="17"/>
      <c r="D128" s="17"/>
      <c r="E128" s="34">
        <v>10</v>
      </c>
      <c r="F128" s="21" t="s">
        <v>435</v>
      </c>
      <c r="G128" s="21" t="s">
        <v>181</v>
      </c>
      <c r="H128" s="17"/>
      <c r="I128" s="21" t="s">
        <v>436</v>
      </c>
      <c r="J128" s="17" t="s">
        <v>28</v>
      </c>
      <c r="K128" s="21" t="s">
        <v>437</v>
      </c>
      <c r="L128" s="38">
        <v>15000</v>
      </c>
      <c r="M128" s="38"/>
      <c r="N128" s="38"/>
      <c r="O128" s="38"/>
      <c r="P128" s="38"/>
      <c r="Q128" s="38"/>
      <c r="R128" s="38">
        <v>15000</v>
      </c>
      <c r="S128" s="17" t="s">
        <v>93</v>
      </c>
    </row>
    <row r="129" ht="38.1" customHeight="1" outlineLevel="1" spans="1:19">
      <c r="A129" s="16">
        <f>MAX($A$5:A128)+1</f>
        <v>118</v>
      </c>
      <c r="B129" s="34"/>
      <c r="C129" s="17"/>
      <c r="D129" s="17"/>
      <c r="E129" s="20">
        <v>11</v>
      </c>
      <c r="F129" s="21" t="s">
        <v>438</v>
      </c>
      <c r="G129" s="21" t="s">
        <v>439</v>
      </c>
      <c r="H129" s="17"/>
      <c r="I129" s="21" t="s">
        <v>440</v>
      </c>
      <c r="J129" s="17" t="s">
        <v>28</v>
      </c>
      <c r="K129" s="21" t="s">
        <v>441</v>
      </c>
      <c r="L129" s="38">
        <v>9800</v>
      </c>
      <c r="M129" s="51"/>
      <c r="N129" s="51"/>
      <c r="O129" s="51"/>
      <c r="P129" s="38">
        <v>9800</v>
      </c>
      <c r="Q129" s="51"/>
      <c r="R129" s="51"/>
      <c r="S129" s="17" t="s">
        <v>442</v>
      </c>
    </row>
    <row r="130" ht="48" customHeight="1" outlineLevel="1" spans="1:19">
      <c r="A130" s="16">
        <f>MAX($A$5:A129)+1</f>
        <v>119</v>
      </c>
      <c r="B130" s="34"/>
      <c r="C130" s="17"/>
      <c r="D130" s="17"/>
      <c r="E130" s="34">
        <v>12</v>
      </c>
      <c r="F130" s="21" t="s">
        <v>443</v>
      </c>
      <c r="G130" s="21" t="s">
        <v>181</v>
      </c>
      <c r="H130" s="17"/>
      <c r="I130" s="21" t="s">
        <v>444</v>
      </c>
      <c r="J130" s="17" t="s">
        <v>28</v>
      </c>
      <c r="K130" s="21" t="s">
        <v>445</v>
      </c>
      <c r="L130" s="38">
        <v>30000</v>
      </c>
      <c r="M130" s="51"/>
      <c r="N130" s="51"/>
      <c r="O130" s="51"/>
      <c r="P130" s="51"/>
      <c r="Q130" s="51"/>
      <c r="R130" s="38">
        <v>30000</v>
      </c>
      <c r="S130" s="17" t="s">
        <v>93</v>
      </c>
    </row>
    <row r="131" ht="39.95" customHeight="1" outlineLevel="1" spans="1:19">
      <c r="A131" s="16">
        <f>MAX($A$5:A130)+1</f>
        <v>120</v>
      </c>
      <c r="B131" s="34"/>
      <c r="C131" s="17"/>
      <c r="D131" s="17"/>
      <c r="E131" s="20">
        <v>13</v>
      </c>
      <c r="F131" s="21" t="s">
        <v>446</v>
      </c>
      <c r="G131" s="21" t="s">
        <v>181</v>
      </c>
      <c r="H131" s="17"/>
      <c r="I131" s="21" t="s">
        <v>354</v>
      </c>
      <c r="J131" s="30" t="s">
        <v>28</v>
      </c>
      <c r="K131" s="29" t="s">
        <v>447</v>
      </c>
      <c r="L131" s="38">
        <v>10000</v>
      </c>
      <c r="M131" s="51"/>
      <c r="N131" s="51"/>
      <c r="O131" s="51"/>
      <c r="P131" s="51"/>
      <c r="Q131" s="51"/>
      <c r="R131" s="38">
        <v>10000</v>
      </c>
      <c r="S131" s="17" t="s">
        <v>30</v>
      </c>
    </row>
    <row r="132" ht="45" customHeight="1" outlineLevel="1" spans="1:19">
      <c r="A132" s="16">
        <f>MAX($A$5:A131)+1</f>
        <v>121</v>
      </c>
      <c r="B132" s="34"/>
      <c r="C132" s="17"/>
      <c r="D132" s="17"/>
      <c r="E132" s="34">
        <v>14</v>
      </c>
      <c r="F132" s="21" t="s">
        <v>448</v>
      </c>
      <c r="G132" s="21" t="s">
        <v>449</v>
      </c>
      <c r="H132" s="17" t="s">
        <v>44</v>
      </c>
      <c r="I132" s="21" t="s">
        <v>450</v>
      </c>
      <c r="J132" s="17" t="s">
        <v>28</v>
      </c>
      <c r="K132" s="21" t="s">
        <v>451</v>
      </c>
      <c r="L132" s="38">
        <v>500000</v>
      </c>
      <c r="M132" s="38"/>
      <c r="N132" s="38"/>
      <c r="O132" s="38"/>
      <c r="P132" s="38"/>
      <c r="Q132" s="38"/>
      <c r="R132" s="38">
        <v>500000</v>
      </c>
      <c r="S132" s="25" t="s">
        <v>30</v>
      </c>
    </row>
    <row r="133" s="3" customFormat="1" ht="32.1" customHeight="1" outlineLevel="1" spans="1:19">
      <c r="A133" s="26"/>
      <c r="B133" s="58"/>
      <c r="C133" s="12"/>
      <c r="D133" s="13" t="s">
        <v>130</v>
      </c>
      <c r="E133" s="13"/>
      <c r="F133" s="32"/>
      <c r="G133" s="32"/>
      <c r="H133" s="13"/>
      <c r="I133" s="32"/>
      <c r="J133" s="13"/>
      <c r="K133" s="32"/>
      <c r="L133" s="46">
        <f>SUM(L116:L132)</f>
        <v>847100</v>
      </c>
      <c r="M133" s="46"/>
      <c r="N133" s="46"/>
      <c r="O133" s="46"/>
      <c r="P133" s="46"/>
      <c r="Q133" s="46"/>
      <c r="R133" s="46"/>
      <c r="S133" s="35"/>
    </row>
    <row r="134" ht="92.1" customHeight="1" outlineLevel="1" spans="1:19">
      <c r="A134" s="16">
        <f>MAX($A$5:A133)+1</f>
        <v>122</v>
      </c>
      <c r="B134" s="34"/>
      <c r="C134" s="17" t="s">
        <v>452</v>
      </c>
      <c r="D134" s="17" t="s">
        <v>453</v>
      </c>
      <c r="E134" s="34">
        <v>1</v>
      </c>
      <c r="F134" s="29" t="s">
        <v>454</v>
      </c>
      <c r="G134" s="21"/>
      <c r="H134" s="30" t="s">
        <v>455</v>
      </c>
      <c r="I134" s="29" t="s">
        <v>456</v>
      </c>
      <c r="J134" s="30" t="s">
        <v>28</v>
      </c>
      <c r="K134" s="21" t="s">
        <v>457</v>
      </c>
      <c r="L134" s="38">
        <v>319000</v>
      </c>
      <c r="M134" s="38">
        <v>53800</v>
      </c>
      <c r="N134" s="38"/>
      <c r="O134" s="38">
        <v>29600</v>
      </c>
      <c r="P134" s="38">
        <v>40600</v>
      </c>
      <c r="Q134" s="38"/>
      <c r="R134" s="38">
        <v>195000</v>
      </c>
      <c r="S134" s="56" t="s">
        <v>30</v>
      </c>
    </row>
    <row r="135" ht="165.95" customHeight="1" outlineLevel="1" spans="1:19">
      <c r="A135" s="16">
        <f>MAX($A$5:A134)+1</f>
        <v>123</v>
      </c>
      <c r="B135" s="34"/>
      <c r="C135" s="17"/>
      <c r="D135" s="17"/>
      <c r="E135" s="34">
        <v>2</v>
      </c>
      <c r="F135" s="29" t="s">
        <v>458</v>
      </c>
      <c r="G135" s="21"/>
      <c r="H135" s="30"/>
      <c r="I135" s="29" t="s">
        <v>459</v>
      </c>
      <c r="J135" s="30" t="s">
        <v>460</v>
      </c>
      <c r="K135" s="21" t="s">
        <v>461</v>
      </c>
      <c r="L135" s="38">
        <v>548071</v>
      </c>
      <c r="M135" s="38">
        <v>166800</v>
      </c>
      <c r="N135" s="38"/>
      <c r="O135" s="38">
        <v>127900</v>
      </c>
      <c r="P135" s="38">
        <v>121371</v>
      </c>
      <c r="Q135" s="38"/>
      <c r="R135" s="38">
        <v>132000</v>
      </c>
      <c r="S135" s="56" t="s">
        <v>30</v>
      </c>
    </row>
    <row r="136" ht="77.1" customHeight="1" outlineLevel="1" spans="1:19">
      <c r="A136" s="16">
        <f>MAX($A$5:A135)+1</f>
        <v>124</v>
      </c>
      <c r="B136" s="34"/>
      <c r="C136" s="17"/>
      <c r="D136" s="17"/>
      <c r="E136" s="34">
        <v>3</v>
      </c>
      <c r="F136" s="29" t="s">
        <v>462</v>
      </c>
      <c r="G136" s="21"/>
      <c r="H136" s="30"/>
      <c r="I136" s="29" t="s">
        <v>463</v>
      </c>
      <c r="J136" s="30" t="s">
        <v>28</v>
      </c>
      <c r="K136" s="21" t="s">
        <v>464</v>
      </c>
      <c r="L136" s="38">
        <v>93000</v>
      </c>
      <c r="M136" s="38">
        <v>19000</v>
      </c>
      <c r="N136" s="38"/>
      <c r="O136" s="38">
        <v>15000</v>
      </c>
      <c r="P136" s="38">
        <v>6600</v>
      </c>
      <c r="Q136" s="38"/>
      <c r="R136" s="38">
        <v>52400</v>
      </c>
      <c r="S136" s="56" t="s">
        <v>30</v>
      </c>
    </row>
    <row r="137" ht="60.95" customHeight="1" outlineLevel="1" spans="1:19">
      <c r="A137" s="16">
        <f>MAX($A$5:A136)+1</f>
        <v>125</v>
      </c>
      <c r="B137" s="34"/>
      <c r="C137" s="17"/>
      <c r="D137" s="17"/>
      <c r="E137" s="20">
        <v>5</v>
      </c>
      <c r="F137" s="29" t="s">
        <v>465</v>
      </c>
      <c r="G137" s="29" t="s">
        <v>466</v>
      </c>
      <c r="H137" s="30"/>
      <c r="I137" s="29" t="s">
        <v>467</v>
      </c>
      <c r="J137" s="30" t="s">
        <v>28</v>
      </c>
      <c r="K137" s="29" t="s">
        <v>468</v>
      </c>
      <c r="L137" s="39">
        <v>1000000</v>
      </c>
      <c r="M137" s="54"/>
      <c r="N137" s="54"/>
      <c r="O137" s="54"/>
      <c r="P137" s="54"/>
      <c r="Q137" s="54"/>
      <c r="R137" s="54">
        <v>1000000</v>
      </c>
      <c r="S137" s="56" t="s">
        <v>30</v>
      </c>
    </row>
    <row r="138" ht="90.75" customHeight="1" outlineLevel="1" spans="1:19">
      <c r="A138" s="16">
        <f>MAX($A$5:A137)+1</f>
        <v>126</v>
      </c>
      <c r="B138" s="34"/>
      <c r="C138" s="17"/>
      <c r="D138" s="17"/>
      <c r="E138" s="34">
        <v>4</v>
      </c>
      <c r="F138" s="29" t="s">
        <v>469</v>
      </c>
      <c r="G138" s="29"/>
      <c r="H138" s="30" t="s">
        <v>470</v>
      </c>
      <c r="I138" s="29" t="s">
        <v>467</v>
      </c>
      <c r="J138" s="30" t="s">
        <v>28</v>
      </c>
      <c r="K138" s="29" t="s">
        <v>471</v>
      </c>
      <c r="L138" s="38">
        <v>1914500</v>
      </c>
      <c r="M138" s="38">
        <v>52200</v>
      </c>
      <c r="N138" s="38">
        <v>15000</v>
      </c>
      <c r="O138" s="38">
        <v>157300</v>
      </c>
      <c r="P138" s="38">
        <v>1040000</v>
      </c>
      <c r="Q138" s="38"/>
      <c r="R138" s="38">
        <v>650000</v>
      </c>
      <c r="S138" s="56" t="s">
        <v>30</v>
      </c>
    </row>
    <row r="139" ht="56.1" customHeight="1" outlineLevel="1" spans="1:19">
      <c r="A139" s="16">
        <f>MAX($A$5:A138)+1</f>
        <v>127</v>
      </c>
      <c r="B139" s="34"/>
      <c r="C139" s="17"/>
      <c r="D139" s="70" t="s">
        <v>472</v>
      </c>
      <c r="E139" s="34">
        <v>1</v>
      </c>
      <c r="F139" s="71" t="s">
        <v>473</v>
      </c>
      <c r="G139" s="19" t="s">
        <v>418</v>
      </c>
      <c r="H139" s="17" t="s">
        <v>455</v>
      </c>
      <c r="I139" s="72" t="s">
        <v>354</v>
      </c>
      <c r="J139" s="25" t="s">
        <v>28</v>
      </c>
      <c r="K139" s="71" t="s">
        <v>474</v>
      </c>
      <c r="L139" s="64">
        <v>30000</v>
      </c>
      <c r="M139" s="64">
        <v>20000</v>
      </c>
      <c r="N139" s="64"/>
      <c r="O139" s="64">
        <v>10000</v>
      </c>
      <c r="P139" s="64"/>
      <c r="Q139" s="64"/>
      <c r="R139" s="64"/>
      <c r="S139" s="20" t="s">
        <v>93</v>
      </c>
    </row>
    <row r="140" ht="48" customHeight="1" outlineLevel="1" spans="1:19">
      <c r="A140" s="16">
        <f>MAX($A$5:A139)+1</f>
        <v>128</v>
      </c>
      <c r="B140" s="34"/>
      <c r="C140" s="17"/>
      <c r="D140" s="70"/>
      <c r="E140" s="20">
        <v>2</v>
      </c>
      <c r="F140" s="19" t="s">
        <v>475</v>
      </c>
      <c r="G140" s="21" t="s">
        <v>476</v>
      </c>
      <c r="H140" s="17"/>
      <c r="I140" s="24" t="s">
        <v>477</v>
      </c>
      <c r="J140" s="25" t="s">
        <v>140</v>
      </c>
      <c r="K140" s="19" t="s">
        <v>478</v>
      </c>
      <c r="L140" s="64">
        <v>2000</v>
      </c>
      <c r="M140" s="38"/>
      <c r="N140" s="38"/>
      <c r="O140" s="38">
        <v>2000</v>
      </c>
      <c r="P140" s="38"/>
      <c r="Q140" s="38"/>
      <c r="R140" s="38"/>
      <c r="S140" s="17" t="s">
        <v>93</v>
      </c>
    </row>
    <row r="141" ht="48" customHeight="1" outlineLevel="1" spans="1:19">
      <c r="A141" s="16">
        <f>MAX($A$5:A140)+1</f>
        <v>129</v>
      </c>
      <c r="B141" s="34"/>
      <c r="C141" s="17"/>
      <c r="D141" s="70"/>
      <c r="E141" s="34">
        <v>3</v>
      </c>
      <c r="F141" s="19" t="s">
        <v>479</v>
      </c>
      <c r="G141" s="21" t="s">
        <v>476</v>
      </c>
      <c r="H141" s="17"/>
      <c r="I141" s="24" t="s">
        <v>477</v>
      </c>
      <c r="J141" s="25" t="s">
        <v>28</v>
      </c>
      <c r="K141" s="19" t="s">
        <v>480</v>
      </c>
      <c r="L141" s="64">
        <v>7000</v>
      </c>
      <c r="M141" s="38"/>
      <c r="N141" s="38"/>
      <c r="O141" s="38"/>
      <c r="P141" s="38"/>
      <c r="Q141" s="38"/>
      <c r="R141" s="38">
        <v>7000</v>
      </c>
      <c r="S141" s="17" t="s">
        <v>93</v>
      </c>
    </row>
    <row r="142" ht="78.95" customHeight="1" outlineLevel="1" spans="1:19">
      <c r="A142" s="16">
        <f>MAX($A$5:A141)+1</f>
        <v>130</v>
      </c>
      <c r="B142" s="34"/>
      <c r="C142" s="17"/>
      <c r="D142" s="70"/>
      <c r="E142" s="20">
        <v>4</v>
      </c>
      <c r="F142" s="19" t="s">
        <v>481</v>
      </c>
      <c r="G142" s="19" t="s">
        <v>482</v>
      </c>
      <c r="H142" s="17"/>
      <c r="I142" s="24" t="s">
        <v>483</v>
      </c>
      <c r="J142" s="25" t="s">
        <v>28</v>
      </c>
      <c r="K142" s="19" t="s">
        <v>484</v>
      </c>
      <c r="L142" s="64">
        <v>150000</v>
      </c>
      <c r="M142" s="38"/>
      <c r="N142" s="38"/>
      <c r="O142" s="38"/>
      <c r="P142" s="38"/>
      <c r="Q142" s="38"/>
      <c r="R142" s="64">
        <v>150000</v>
      </c>
      <c r="S142" s="70" t="s">
        <v>348</v>
      </c>
    </row>
    <row r="143" ht="71.1" customHeight="1" outlineLevel="1" spans="1:19">
      <c r="A143" s="16">
        <f>MAX($A$5:A142)+1</f>
        <v>131</v>
      </c>
      <c r="B143" s="34"/>
      <c r="C143" s="17"/>
      <c r="D143" s="70"/>
      <c r="E143" s="34">
        <v>5</v>
      </c>
      <c r="F143" s="19" t="s">
        <v>485</v>
      </c>
      <c r="G143" s="19" t="s">
        <v>486</v>
      </c>
      <c r="H143" s="17"/>
      <c r="I143" s="24" t="s">
        <v>477</v>
      </c>
      <c r="J143" s="25" t="s">
        <v>28</v>
      </c>
      <c r="K143" s="19" t="s">
        <v>487</v>
      </c>
      <c r="L143" s="64">
        <v>13000</v>
      </c>
      <c r="M143" s="38"/>
      <c r="N143" s="38"/>
      <c r="O143" s="38"/>
      <c r="P143" s="38"/>
      <c r="Q143" s="38"/>
      <c r="R143" s="38">
        <v>13000</v>
      </c>
      <c r="S143" s="17" t="s">
        <v>93</v>
      </c>
    </row>
    <row r="144" ht="45" customHeight="1" outlineLevel="1" spans="1:19">
      <c r="A144" s="16">
        <f>MAX($A$5:A143)+1</f>
        <v>132</v>
      </c>
      <c r="B144" s="34"/>
      <c r="C144" s="17"/>
      <c r="D144" s="70"/>
      <c r="E144" s="20">
        <v>6</v>
      </c>
      <c r="F144" s="21" t="s">
        <v>488</v>
      </c>
      <c r="G144" s="21" t="s">
        <v>489</v>
      </c>
      <c r="H144" s="17"/>
      <c r="I144" s="24" t="s">
        <v>490</v>
      </c>
      <c r="J144" s="20" t="s">
        <v>140</v>
      </c>
      <c r="K144" s="21" t="s">
        <v>491</v>
      </c>
      <c r="L144" s="64">
        <v>10000</v>
      </c>
      <c r="M144" s="38"/>
      <c r="N144" s="38"/>
      <c r="O144" s="38"/>
      <c r="P144" s="38"/>
      <c r="Q144" s="38"/>
      <c r="R144" s="38">
        <v>10000</v>
      </c>
      <c r="S144" s="17" t="s">
        <v>93</v>
      </c>
    </row>
    <row r="145" ht="47.1" customHeight="1" outlineLevel="1" spans="1:19">
      <c r="A145" s="16">
        <f>MAX($A$5:A144)+1</f>
        <v>133</v>
      </c>
      <c r="B145" s="34"/>
      <c r="C145" s="17"/>
      <c r="D145" s="70"/>
      <c r="E145" s="20">
        <v>9</v>
      </c>
      <c r="F145" s="29" t="s">
        <v>492</v>
      </c>
      <c r="G145" s="72"/>
      <c r="H145" s="17"/>
      <c r="I145" s="29" t="s">
        <v>493</v>
      </c>
      <c r="J145" s="30" t="s">
        <v>28</v>
      </c>
      <c r="K145" s="29" t="s">
        <v>494</v>
      </c>
      <c r="L145" s="39">
        <v>3500</v>
      </c>
      <c r="M145" s="38"/>
      <c r="N145" s="38"/>
      <c r="O145" s="38">
        <v>3500</v>
      </c>
      <c r="P145" s="38"/>
      <c r="Q145" s="38"/>
      <c r="R145" s="38"/>
      <c r="S145" s="30" t="s">
        <v>93</v>
      </c>
    </row>
    <row r="146" ht="87.95" customHeight="1" outlineLevel="1" spans="1:19">
      <c r="A146" s="16">
        <f>MAX($A$5:A145)+1</f>
        <v>134</v>
      </c>
      <c r="B146" s="34"/>
      <c r="C146" s="17"/>
      <c r="D146" s="70"/>
      <c r="E146" s="34">
        <v>7</v>
      </c>
      <c r="F146" s="19" t="s">
        <v>495</v>
      </c>
      <c r="G146" s="19" t="s">
        <v>496</v>
      </c>
      <c r="H146" s="20" t="s">
        <v>135</v>
      </c>
      <c r="I146" s="19" t="s">
        <v>497</v>
      </c>
      <c r="J146" s="17" t="s">
        <v>498</v>
      </c>
      <c r="K146" s="19" t="s">
        <v>499</v>
      </c>
      <c r="L146" s="28">
        <v>20000</v>
      </c>
      <c r="M146" s="28"/>
      <c r="N146" s="28">
        <v>10000</v>
      </c>
      <c r="O146" s="28"/>
      <c r="P146" s="64"/>
      <c r="Q146" s="64"/>
      <c r="R146" s="28">
        <v>10000</v>
      </c>
      <c r="S146" s="20" t="s">
        <v>30</v>
      </c>
    </row>
    <row r="147" ht="54.95" customHeight="1" outlineLevel="1" spans="1:19">
      <c r="A147" s="16">
        <f>MAX($A$5:A146)+1</f>
        <v>135</v>
      </c>
      <c r="B147" s="34"/>
      <c r="C147" s="17"/>
      <c r="D147" s="70"/>
      <c r="E147" s="20">
        <v>8</v>
      </c>
      <c r="F147" s="71" t="s">
        <v>500</v>
      </c>
      <c r="G147" s="72" t="s">
        <v>501</v>
      </c>
      <c r="H147" s="73" t="s">
        <v>502</v>
      </c>
      <c r="I147" s="72" t="s">
        <v>503</v>
      </c>
      <c r="J147" s="25" t="s">
        <v>28</v>
      </c>
      <c r="K147" s="71" t="s">
        <v>504</v>
      </c>
      <c r="L147" s="28">
        <v>3500</v>
      </c>
      <c r="M147" s="28">
        <v>2000</v>
      </c>
      <c r="N147" s="28"/>
      <c r="O147" s="28">
        <v>1500</v>
      </c>
      <c r="P147" s="28"/>
      <c r="Q147" s="28"/>
      <c r="R147" s="28"/>
      <c r="S147" s="20" t="s">
        <v>121</v>
      </c>
    </row>
    <row r="148" s="3" customFormat="1" ht="23.1" customHeight="1" outlineLevel="1" spans="1:19">
      <c r="A148" s="26"/>
      <c r="B148" s="58"/>
      <c r="C148" s="12"/>
      <c r="D148" s="13" t="s">
        <v>130</v>
      </c>
      <c r="E148" s="13"/>
      <c r="F148" s="32"/>
      <c r="G148" s="32"/>
      <c r="H148" s="13"/>
      <c r="I148" s="32"/>
      <c r="J148" s="13"/>
      <c r="K148" s="32"/>
      <c r="L148" s="46">
        <f>SUM(L134:L147)</f>
        <v>4113571</v>
      </c>
      <c r="M148" s="36"/>
      <c r="N148" s="36"/>
      <c r="O148" s="36"/>
      <c r="P148" s="36"/>
      <c r="Q148" s="36"/>
      <c r="R148" s="36"/>
      <c r="S148" s="13"/>
    </row>
    <row r="149" s="3" customFormat="1" ht="45" customHeight="1" spans="1:19">
      <c r="A149" s="26"/>
      <c r="B149" s="58"/>
      <c r="C149" s="12" t="s">
        <v>205</v>
      </c>
      <c r="D149" s="12"/>
      <c r="E149" s="12"/>
      <c r="F149" s="27"/>
      <c r="G149" s="27"/>
      <c r="H149" s="12"/>
      <c r="I149" s="27"/>
      <c r="J149" s="12"/>
      <c r="K149" s="27"/>
      <c r="L149" s="74">
        <f>SUM(M149:R149)</f>
        <v>7791816</v>
      </c>
      <c r="M149" s="36">
        <f t="shared" ref="M149:R149" si="1">SUM(M57:M147)</f>
        <v>631500</v>
      </c>
      <c r="N149" s="36">
        <f t="shared" si="1"/>
        <v>176900</v>
      </c>
      <c r="O149" s="36">
        <f t="shared" si="1"/>
        <v>946967</v>
      </c>
      <c r="P149" s="36">
        <f t="shared" si="1"/>
        <v>1508671</v>
      </c>
      <c r="Q149" s="36">
        <f t="shared" si="1"/>
        <v>1195</v>
      </c>
      <c r="R149" s="36">
        <f t="shared" si="1"/>
        <v>4526583</v>
      </c>
      <c r="S149" s="13"/>
    </row>
    <row r="150" ht="51" customHeight="1" spans="1:19">
      <c r="A150" s="15" t="s">
        <v>505</v>
      </c>
      <c r="B150" s="15"/>
      <c r="C150" s="15"/>
      <c r="D150" s="15"/>
      <c r="E150" s="15"/>
      <c r="F150" s="15"/>
      <c r="G150" s="15"/>
      <c r="H150" s="15"/>
      <c r="I150" s="15"/>
      <c r="J150" s="15"/>
      <c r="K150" s="15"/>
      <c r="L150" s="15"/>
      <c r="M150" s="15"/>
      <c r="N150" s="15"/>
      <c r="O150" s="15"/>
      <c r="P150" s="15"/>
      <c r="Q150" s="15"/>
      <c r="R150" s="15"/>
      <c r="S150" s="15"/>
    </row>
    <row r="151" ht="60.95" customHeight="1" outlineLevel="1" spans="1:19">
      <c r="A151" s="16">
        <f>MAX($A$5:A150)+1</f>
        <v>136</v>
      </c>
      <c r="B151" s="17" t="s">
        <v>506</v>
      </c>
      <c r="C151" s="17" t="s">
        <v>507</v>
      </c>
      <c r="D151" s="17" t="s">
        <v>508</v>
      </c>
      <c r="E151" s="25">
        <v>1</v>
      </c>
      <c r="F151" s="21" t="s">
        <v>509</v>
      </c>
      <c r="G151" s="21" t="s">
        <v>85</v>
      </c>
      <c r="H151" s="17" t="s">
        <v>86</v>
      </c>
      <c r="I151" s="21" t="s">
        <v>510</v>
      </c>
      <c r="J151" s="17" t="s">
        <v>28</v>
      </c>
      <c r="K151" s="21" t="s">
        <v>511</v>
      </c>
      <c r="L151" s="38">
        <v>9548</v>
      </c>
      <c r="M151" s="38">
        <v>9548</v>
      </c>
      <c r="N151" s="38"/>
      <c r="O151" s="38"/>
      <c r="P151" s="38"/>
      <c r="Q151" s="38"/>
      <c r="R151" s="38"/>
      <c r="S151" s="17" t="s">
        <v>105</v>
      </c>
    </row>
    <row r="152" ht="41.1" customHeight="1" outlineLevel="1" spans="1:19">
      <c r="A152" s="16">
        <f>MAX($A$5:A151)+1</f>
        <v>137</v>
      </c>
      <c r="B152" s="17"/>
      <c r="C152" s="17"/>
      <c r="D152" s="17"/>
      <c r="E152" s="25">
        <v>2</v>
      </c>
      <c r="F152" s="21" t="s">
        <v>512</v>
      </c>
      <c r="G152" s="21" t="s">
        <v>85</v>
      </c>
      <c r="H152" s="17"/>
      <c r="I152" s="21" t="s">
        <v>354</v>
      </c>
      <c r="J152" s="17" t="s">
        <v>28</v>
      </c>
      <c r="K152" s="21" t="s">
        <v>513</v>
      </c>
      <c r="L152" s="38">
        <v>500</v>
      </c>
      <c r="M152" s="38">
        <v>500</v>
      </c>
      <c r="N152" s="38"/>
      <c r="O152" s="38"/>
      <c r="P152" s="38"/>
      <c r="Q152" s="38"/>
      <c r="R152" s="38"/>
      <c r="S152" s="17" t="s">
        <v>109</v>
      </c>
    </row>
    <row r="153" ht="96" customHeight="1" outlineLevel="1" spans="1:19">
      <c r="A153" s="16">
        <f>MAX($A$5:A152)+1</f>
        <v>138</v>
      </c>
      <c r="B153" s="17"/>
      <c r="C153" s="17"/>
      <c r="D153" s="17"/>
      <c r="E153" s="25">
        <v>3</v>
      </c>
      <c r="F153" s="21" t="s">
        <v>514</v>
      </c>
      <c r="G153" s="24" t="s">
        <v>85</v>
      </c>
      <c r="H153" s="17"/>
      <c r="I153" s="29" t="s">
        <v>515</v>
      </c>
      <c r="J153" s="20" t="s">
        <v>140</v>
      </c>
      <c r="K153" s="21" t="s">
        <v>516</v>
      </c>
      <c r="L153" s="28">
        <v>3810</v>
      </c>
      <c r="M153" s="28">
        <v>3048</v>
      </c>
      <c r="N153" s="28"/>
      <c r="O153" s="28">
        <v>762</v>
      </c>
      <c r="P153" s="28"/>
      <c r="Q153" s="28"/>
      <c r="R153" s="38"/>
      <c r="S153" s="25" t="s">
        <v>121</v>
      </c>
    </row>
    <row r="154" ht="72.95" customHeight="1" outlineLevel="1" spans="1:19">
      <c r="A154" s="16">
        <f>MAX($A$5:A153)+1</f>
        <v>139</v>
      </c>
      <c r="B154" s="17"/>
      <c r="C154" s="17"/>
      <c r="D154" s="17"/>
      <c r="E154" s="25">
        <v>4</v>
      </c>
      <c r="F154" s="21" t="s">
        <v>517</v>
      </c>
      <c r="G154" s="24" t="s">
        <v>85</v>
      </c>
      <c r="H154" s="17"/>
      <c r="I154" s="29" t="s">
        <v>518</v>
      </c>
      <c r="J154" s="20" t="s">
        <v>140</v>
      </c>
      <c r="K154" s="21" t="s">
        <v>519</v>
      </c>
      <c r="L154" s="28">
        <v>19800</v>
      </c>
      <c r="M154" s="28">
        <v>15840</v>
      </c>
      <c r="N154" s="28"/>
      <c r="O154" s="28">
        <v>3960</v>
      </c>
      <c r="P154" s="28"/>
      <c r="Q154" s="28"/>
      <c r="R154" s="38"/>
      <c r="S154" s="25" t="s">
        <v>93</v>
      </c>
    </row>
    <row r="155" ht="54.95" customHeight="1" outlineLevel="1" spans="1:19">
      <c r="A155" s="16">
        <f>MAX($A$5:A154)+1</f>
        <v>140</v>
      </c>
      <c r="B155" s="17"/>
      <c r="C155" s="17"/>
      <c r="D155" s="17"/>
      <c r="E155" s="25">
        <v>5</v>
      </c>
      <c r="F155" s="21" t="s">
        <v>520</v>
      </c>
      <c r="G155" s="24" t="s">
        <v>85</v>
      </c>
      <c r="H155" s="17"/>
      <c r="I155" s="29" t="s">
        <v>521</v>
      </c>
      <c r="J155" s="20" t="s">
        <v>140</v>
      </c>
      <c r="K155" s="21" t="s">
        <v>522</v>
      </c>
      <c r="L155" s="28">
        <v>1850</v>
      </c>
      <c r="M155" s="28">
        <v>1480</v>
      </c>
      <c r="N155" s="28"/>
      <c r="O155" s="28">
        <v>370</v>
      </c>
      <c r="P155" s="28"/>
      <c r="Q155" s="28"/>
      <c r="R155" s="38"/>
      <c r="S155" s="25" t="s">
        <v>442</v>
      </c>
    </row>
    <row r="156" ht="92.1" customHeight="1" outlineLevel="1" spans="1:19">
      <c r="A156" s="16">
        <f>MAX($A$5:A155)+1</f>
        <v>141</v>
      </c>
      <c r="B156" s="17"/>
      <c r="C156" s="17"/>
      <c r="D156" s="17"/>
      <c r="E156" s="25">
        <v>6</v>
      </c>
      <c r="F156" s="21" t="s">
        <v>523</v>
      </c>
      <c r="G156" s="24" t="s">
        <v>85</v>
      </c>
      <c r="H156" s="17"/>
      <c r="I156" s="29" t="s">
        <v>515</v>
      </c>
      <c r="J156" s="20" t="s">
        <v>140</v>
      </c>
      <c r="K156" s="21" t="s">
        <v>524</v>
      </c>
      <c r="L156" s="28">
        <v>5000</v>
      </c>
      <c r="M156" s="28">
        <v>4000</v>
      </c>
      <c r="N156" s="28"/>
      <c r="O156" s="28">
        <v>1000</v>
      </c>
      <c r="P156" s="28"/>
      <c r="Q156" s="28"/>
      <c r="R156" s="38"/>
      <c r="S156" s="25" t="s">
        <v>442</v>
      </c>
    </row>
    <row r="157" ht="39" customHeight="1" outlineLevel="1" spans="1:19">
      <c r="A157" s="16">
        <f>MAX($A$5:A156)+1</f>
        <v>142</v>
      </c>
      <c r="B157" s="17"/>
      <c r="C157" s="17"/>
      <c r="D157" s="17"/>
      <c r="E157" s="25">
        <v>7</v>
      </c>
      <c r="F157" s="21" t="s">
        <v>525</v>
      </c>
      <c r="G157" s="24" t="s">
        <v>85</v>
      </c>
      <c r="H157" s="17"/>
      <c r="I157" s="29" t="s">
        <v>354</v>
      </c>
      <c r="J157" s="17" t="s">
        <v>28</v>
      </c>
      <c r="K157" s="21" t="s">
        <v>526</v>
      </c>
      <c r="L157" s="28">
        <v>15000</v>
      </c>
      <c r="M157" s="28">
        <v>5000</v>
      </c>
      <c r="N157" s="28">
        <v>1000</v>
      </c>
      <c r="O157" s="28"/>
      <c r="P157" s="28"/>
      <c r="Q157" s="28">
        <v>9000</v>
      </c>
      <c r="R157" s="38"/>
      <c r="S157" s="25" t="s">
        <v>175</v>
      </c>
    </row>
    <row r="158" ht="50.1" customHeight="1" outlineLevel="1" spans="1:19">
      <c r="A158" s="16">
        <f>MAX($A$5:A157)+1</f>
        <v>143</v>
      </c>
      <c r="B158" s="17"/>
      <c r="C158" s="17"/>
      <c r="D158" s="17"/>
      <c r="E158" s="25">
        <v>8</v>
      </c>
      <c r="F158" s="24" t="s">
        <v>527</v>
      </c>
      <c r="G158" s="24" t="s">
        <v>85</v>
      </c>
      <c r="H158" s="17"/>
      <c r="I158" s="21" t="s">
        <v>34</v>
      </c>
      <c r="J158" s="20" t="s">
        <v>140</v>
      </c>
      <c r="K158" s="24" t="s">
        <v>528</v>
      </c>
      <c r="L158" s="38">
        <v>2400</v>
      </c>
      <c r="M158" s="28">
        <v>1920</v>
      </c>
      <c r="N158" s="28"/>
      <c r="O158" s="28">
        <v>480</v>
      </c>
      <c r="P158" s="28"/>
      <c r="Q158" s="28"/>
      <c r="R158" s="38"/>
      <c r="S158" s="25" t="s">
        <v>442</v>
      </c>
    </row>
    <row r="159" ht="72" customHeight="1" outlineLevel="1" spans="1:19">
      <c r="A159" s="16">
        <f>MAX($A$5:A158)+1</f>
        <v>144</v>
      </c>
      <c r="B159" s="17"/>
      <c r="C159" s="17"/>
      <c r="D159" s="17" t="s">
        <v>529</v>
      </c>
      <c r="E159" s="25">
        <v>1</v>
      </c>
      <c r="F159" s="21" t="s">
        <v>530</v>
      </c>
      <c r="G159" s="24" t="s">
        <v>85</v>
      </c>
      <c r="H159" s="17" t="s">
        <v>86</v>
      </c>
      <c r="I159" s="29" t="s">
        <v>354</v>
      </c>
      <c r="J159" s="20" t="s">
        <v>140</v>
      </c>
      <c r="K159" s="21" t="s">
        <v>531</v>
      </c>
      <c r="L159" s="28">
        <v>2184</v>
      </c>
      <c r="M159" s="28">
        <v>1747.2</v>
      </c>
      <c r="N159" s="28"/>
      <c r="O159" s="28">
        <v>436.8</v>
      </c>
      <c r="P159" s="28"/>
      <c r="Q159" s="28"/>
      <c r="R159" s="38"/>
      <c r="S159" s="25" t="s">
        <v>532</v>
      </c>
    </row>
    <row r="160" ht="81" customHeight="1" outlineLevel="1" spans="1:19">
      <c r="A160" s="16">
        <f>MAX($A$5:A159)+1</f>
        <v>145</v>
      </c>
      <c r="B160" s="17"/>
      <c r="C160" s="17"/>
      <c r="D160" s="17" t="s">
        <v>533</v>
      </c>
      <c r="E160" s="25">
        <v>1</v>
      </c>
      <c r="F160" s="29" t="s">
        <v>534</v>
      </c>
      <c r="G160" s="29" t="s">
        <v>535</v>
      </c>
      <c r="H160" s="17" t="s">
        <v>86</v>
      </c>
      <c r="I160" s="29" t="s">
        <v>536</v>
      </c>
      <c r="J160" s="20" t="s">
        <v>140</v>
      </c>
      <c r="K160" s="29" t="s">
        <v>537</v>
      </c>
      <c r="L160" s="28">
        <v>4988</v>
      </c>
      <c r="M160" s="28"/>
      <c r="N160" s="28"/>
      <c r="O160" s="28">
        <v>4988</v>
      </c>
      <c r="P160" s="28"/>
      <c r="Q160" s="28"/>
      <c r="R160" s="28"/>
      <c r="S160" s="25" t="s">
        <v>121</v>
      </c>
    </row>
    <row r="161" ht="72" customHeight="1" outlineLevel="1" spans="1:19">
      <c r="A161" s="16">
        <f>MAX($A$5:A160)+1</f>
        <v>146</v>
      </c>
      <c r="B161" s="17"/>
      <c r="C161" s="17"/>
      <c r="D161" s="17" t="s">
        <v>538</v>
      </c>
      <c r="E161" s="25">
        <v>1</v>
      </c>
      <c r="F161" s="21" t="s">
        <v>539</v>
      </c>
      <c r="G161" s="29" t="s">
        <v>535</v>
      </c>
      <c r="H161" s="17" t="s">
        <v>86</v>
      </c>
      <c r="I161" s="29" t="s">
        <v>540</v>
      </c>
      <c r="J161" s="30" t="s">
        <v>541</v>
      </c>
      <c r="K161" s="21" t="s">
        <v>542</v>
      </c>
      <c r="L161" s="28">
        <v>2600</v>
      </c>
      <c r="M161" s="28">
        <v>2080</v>
      </c>
      <c r="N161" s="28"/>
      <c r="O161" s="28">
        <v>520</v>
      </c>
      <c r="P161" s="28"/>
      <c r="Q161" s="28"/>
      <c r="R161" s="38"/>
      <c r="S161" s="25" t="s">
        <v>93</v>
      </c>
    </row>
    <row r="162" ht="72" customHeight="1" outlineLevel="1" spans="1:19">
      <c r="A162" s="16">
        <f>MAX($A$5:A161)+1</f>
        <v>147</v>
      </c>
      <c r="B162" s="17"/>
      <c r="C162" s="17"/>
      <c r="D162" s="17" t="s">
        <v>543</v>
      </c>
      <c r="E162" s="25">
        <v>1</v>
      </c>
      <c r="F162" s="21" t="s">
        <v>543</v>
      </c>
      <c r="G162" s="21" t="s">
        <v>535</v>
      </c>
      <c r="H162" s="17" t="s">
        <v>86</v>
      </c>
      <c r="I162" s="21" t="s">
        <v>87</v>
      </c>
      <c r="J162" s="20" t="s">
        <v>140</v>
      </c>
      <c r="K162" s="21" t="s">
        <v>544</v>
      </c>
      <c r="L162" s="38">
        <v>4987</v>
      </c>
      <c r="M162" s="38"/>
      <c r="N162" s="38"/>
      <c r="O162" s="38">
        <v>4987</v>
      </c>
      <c r="P162" s="38"/>
      <c r="Q162" s="38"/>
      <c r="R162" s="38"/>
      <c r="S162" s="17" t="s">
        <v>121</v>
      </c>
    </row>
    <row r="163" ht="104.1" customHeight="1" outlineLevel="1" spans="1:19">
      <c r="A163" s="16">
        <f>MAX($A$5:A162)+1</f>
        <v>148</v>
      </c>
      <c r="B163" s="17"/>
      <c r="C163" s="17"/>
      <c r="D163" s="17" t="s">
        <v>545</v>
      </c>
      <c r="E163" s="25">
        <v>1</v>
      </c>
      <c r="F163" s="29" t="s">
        <v>545</v>
      </c>
      <c r="G163" s="29" t="s">
        <v>546</v>
      </c>
      <c r="H163" s="17" t="s">
        <v>86</v>
      </c>
      <c r="I163" s="29" t="s">
        <v>547</v>
      </c>
      <c r="J163" s="30" t="s">
        <v>28</v>
      </c>
      <c r="K163" s="29" t="s">
        <v>548</v>
      </c>
      <c r="L163" s="38">
        <v>8400</v>
      </c>
      <c r="M163" s="28">
        <f>L163*0.8</f>
        <v>6720</v>
      </c>
      <c r="N163" s="28"/>
      <c r="O163" s="28">
        <f>L163*0.2</f>
        <v>1680</v>
      </c>
      <c r="P163" s="38"/>
      <c r="Q163" s="38"/>
      <c r="R163" s="38"/>
      <c r="S163" s="17" t="s">
        <v>30</v>
      </c>
    </row>
    <row r="164" ht="95.1" customHeight="1" outlineLevel="1" spans="1:19">
      <c r="A164" s="16">
        <f>MAX($A$5:A163)+1</f>
        <v>149</v>
      </c>
      <c r="B164" s="17"/>
      <c r="C164" s="17"/>
      <c r="D164" s="17" t="s">
        <v>549</v>
      </c>
      <c r="E164" s="25">
        <v>1</v>
      </c>
      <c r="F164" s="24" t="s">
        <v>549</v>
      </c>
      <c r="G164" s="24" t="s">
        <v>86</v>
      </c>
      <c r="H164" s="17" t="s">
        <v>86</v>
      </c>
      <c r="I164" s="29" t="s">
        <v>87</v>
      </c>
      <c r="J164" s="30" t="s">
        <v>28</v>
      </c>
      <c r="K164" s="29" t="s">
        <v>550</v>
      </c>
      <c r="L164" s="28">
        <v>3645</v>
      </c>
      <c r="M164" s="28"/>
      <c r="N164" s="28"/>
      <c r="O164" s="28"/>
      <c r="P164" s="28"/>
      <c r="Q164" s="28">
        <v>3645</v>
      </c>
      <c r="R164" s="38"/>
      <c r="S164" s="25" t="s">
        <v>109</v>
      </c>
    </row>
    <row r="165" ht="122.1" customHeight="1" outlineLevel="1" spans="1:19">
      <c r="A165" s="16">
        <f>MAX($A$5:A164)+1</f>
        <v>150</v>
      </c>
      <c r="B165" s="17"/>
      <c r="C165" s="17"/>
      <c r="D165" s="17" t="s">
        <v>551</v>
      </c>
      <c r="E165" s="25">
        <v>1</v>
      </c>
      <c r="F165" s="21" t="s">
        <v>552</v>
      </c>
      <c r="G165" s="29" t="s">
        <v>535</v>
      </c>
      <c r="H165" s="17" t="s">
        <v>86</v>
      </c>
      <c r="I165" s="29" t="s">
        <v>515</v>
      </c>
      <c r="J165" s="20" t="s">
        <v>140</v>
      </c>
      <c r="K165" s="21" t="s">
        <v>553</v>
      </c>
      <c r="L165" s="28">
        <v>7800</v>
      </c>
      <c r="M165" s="28">
        <v>6240</v>
      </c>
      <c r="N165" s="28"/>
      <c r="O165" s="28">
        <v>1560</v>
      </c>
      <c r="P165" s="28"/>
      <c r="Q165" s="28"/>
      <c r="R165" s="38"/>
      <c r="S165" s="25" t="s">
        <v>175</v>
      </c>
    </row>
    <row r="166" ht="42.95" customHeight="1" outlineLevel="1" spans="1:19">
      <c r="A166" s="16">
        <f>MAX($A$5:A165)+1</f>
        <v>151</v>
      </c>
      <c r="B166" s="17"/>
      <c r="C166" s="17"/>
      <c r="D166" s="17"/>
      <c r="E166" s="25">
        <v>2</v>
      </c>
      <c r="F166" s="21" t="s">
        <v>554</v>
      </c>
      <c r="G166" s="29" t="s">
        <v>535</v>
      </c>
      <c r="H166" s="17"/>
      <c r="I166" s="29" t="s">
        <v>87</v>
      </c>
      <c r="J166" s="20" t="s">
        <v>140</v>
      </c>
      <c r="K166" s="21" t="s">
        <v>555</v>
      </c>
      <c r="L166" s="28">
        <v>15000</v>
      </c>
      <c r="M166" s="28">
        <v>3000</v>
      </c>
      <c r="N166" s="28">
        <v>3000</v>
      </c>
      <c r="O166" s="28"/>
      <c r="P166" s="28"/>
      <c r="Q166" s="28">
        <v>9000</v>
      </c>
      <c r="R166" s="38"/>
      <c r="S166" s="25" t="s">
        <v>121</v>
      </c>
    </row>
    <row r="167" ht="51.95" customHeight="1" outlineLevel="1" spans="1:19">
      <c r="A167" s="16">
        <f>MAX($A$5:A166)+1</f>
        <v>152</v>
      </c>
      <c r="B167" s="17"/>
      <c r="C167" s="17"/>
      <c r="D167" s="17"/>
      <c r="E167" s="25">
        <v>3</v>
      </c>
      <c r="F167" s="21" t="s">
        <v>556</v>
      </c>
      <c r="G167" s="29" t="s">
        <v>535</v>
      </c>
      <c r="H167" s="17"/>
      <c r="I167" s="29" t="s">
        <v>87</v>
      </c>
      <c r="J167" s="20" t="s">
        <v>140</v>
      </c>
      <c r="K167" s="21" t="s">
        <v>557</v>
      </c>
      <c r="L167" s="28">
        <v>3178</v>
      </c>
      <c r="M167" s="28"/>
      <c r="N167" s="28"/>
      <c r="O167" s="28"/>
      <c r="P167" s="28"/>
      <c r="Q167" s="28">
        <v>3178</v>
      </c>
      <c r="R167" s="38"/>
      <c r="S167" s="25" t="s">
        <v>109</v>
      </c>
    </row>
    <row r="168" ht="44.1" customHeight="1" outlineLevel="1" spans="1:19">
      <c r="A168" s="16">
        <f>MAX($A$5:A167)+1</f>
        <v>153</v>
      </c>
      <c r="B168" s="17"/>
      <c r="C168" s="17"/>
      <c r="D168" s="17"/>
      <c r="E168" s="25">
        <v>4</v>
      </c>
      <c r="F168" s="21" t="s">
        <v>558</v>
      </c>
      <c r="G168" s="29" t="s">
        <v>535</v>
      </c>
      <c r="H168" s="17"/>
      <c r="I168" s="29" t="s">
        <v>87</v>
      </c>
      <c r="J168" s="30" t="s">
        <v>28</v>
      </c>
      <c r="K168" s="21" t="s">
        <v>559</v>
      </c>
      <c r="L168" s="28">
        <v>500</v>
      </c>
      <c r="M168" s="28"/>
      <c r="N168" s="28"/>
      <c r="O168" s="28"/>
      <c r="P168" s="28"/>
      <c r="Q168" s="28">
        <v>500</v>
      </c>
      <c r="R168" s="38"/>
      <c r="S168" s="25" t="s">
        <v>121</v>
      </c>
    </row>
    <row r="169" ht="48" customHeight="1" outlineLevel="1" spans="1:19">
      <c r="A169" s="16">
        <f>MAX($A$5:A168)+1</f>
        <v>154</v>
      </c>
      <c r="B169" s="17"/>
      <c r="C169" s="17"/>
      <c r="D169" s="17"/>
      <c r="E169" s="25">
        <v>5</v>
      </c>
      <c r="F169" s="29" t="s">
        <v>560</v>
      </c>
      <c r="G169" s="29" t="s">
        <v>535</v>
      </c>
      <c r="H169" s="17"/>
      <c r="I169" s="29" t="s">
        <v>91</v>
      </c>
      <c r="J169" s="30" t="s">
        <v>28</v>
      </c>
      <c r="K169" s="29" t="s">
        <v>561</v>
      </c>
      <c r="L169" s="38">
        <v>400</v>
      </c>
      <c r="M169" s="28">
        <f>L169*0.8</f>
        <v>320</v>
      </c>
      <c r="N169" s="28"/>
      <c r="O169" s="28">
        <f>L169*0.2</f>
        <v>80</v>
      </c>
      <c r="P169" s="38"/>
      <c r="Q169" s="38"/>
      <c r="R169" s="38"/>
      <c r="S169" s="17" t="s">
        <v>109</v>
      </c>
    </row>
    <row r="170" ht="51" customHeight="1" outlineLevel="1" spans="1:19">
      <c r="A170" s="16">
        <f>MAX($A$5:A169)+1</f>
        <v>155</v>
      </c>
      <c r="B170" s="17"/>
      <c r="C170" s="17"/>
      <c r="D170" s="17"/>
      <c r="E170" s="25">
        <v>6</v>
      </c>
      <c r="F170" s="57" t="s">
        <v>562</v>
      </c>
      <c r="G170" s="21" t="s">
        <v>535</v>
      </c>
      <c r="H170" s="17"/>
      <c r="I170" s="57" t="s">
        <v>87</v>
      </c>
      <c r="J170" s="30" t="s">
        <v>28</v>
      </c>
      <c r="K170" s="57" t="s">
        <v>563</v>
      </c>
      <c r="L170" s="54">
        <v>10000</v>
      </c>
      <c r="M170" s="54"/>
      <c r="N170" s="54">
        <v>10000</v>
      </c>
      <c r="O170" s="54"/>
      <c r="P170" s="54"/>
      <c r="Q170" s="54"/>
      <c r="R170" s="54"/>
      <c r="S170" s="56" t="s">
        <v>30</v>
      </c>
    </row>
    <row r="171" ht="78" customHeight="1" outlineLevel="1" spans="1:19">
      <c r="A171" s="16">
        <f>MAX($A$5:A170)+1</f>
        <v>156</v>
      </c>
      <c r="B171" s="17"/>
      <c r="C171" s="17"/>
      <c r="D171" s="17" t="s">
        <v>564</v>
      </c>
      <c r="E171" s="25">
        <v>1</v>
      </c>
      <c r="F171" s="21" t="s">
        <v>564</v>
      </c>
      <c r="G171" s="29" t="s">
        <v>535</v>
      </c>
      <c r="H171" s="17" t="s">
        <v>86</v>
      </c>
      <c r="I171" s="29" t="s">
        <v>87</v>
      </c>
      <c r="J171" s="20" t="s">
        <v>140</v>
      </c>
      <c r="K171" s="21" t="s">
        <v>565</v>
      </c>
      <c r="L171" s="28">
        <v>750</v>
      </c>
      <c r="M171" s="28"/>
      <c r="N171" s="28"/>
      <c r="O171" s="28">
        <f>L171*0.2</f>
        <v>150</v>
      </c>
      <c r="P171" s="28"/>
      <c r="Q171" s="28">
        <v>600</v>
      </c>
      <c r="R171" s="38"/>
      <c r="S171" s="25" t="s">
        <v>121</v>
      </c>
    </row>
    <row r="172" ht="131.1" customHeight="1" outlineLevel="1" spans="1:19">
      <c r="A172" s="16">
        <f>MAX($A$5:A171)+1</f>
        <v>157</v>
      </c>
      <c r="B172" s="17"/>
      <c r="C172" s="17"/>
      <c r="D172" s="17" t="s">
        <v>566</v>
      </c>
      <c r="E172" s="25">
        <v>1</v>
      </c>
      <c r="F172" s="24" t="s">
        <v>567</v>
      </c>
      <c r="G172" s="24" t="s">
        <v>85</v>
      </c>
      <c r="H172" s="17" t="s">
        <v>86</v>
      </c>
      <c r="I172" s="24" t="s">
        <v>568</v>
      </c>
      <c r="J172" s="25" t="s">
        <v>541</v>
      </c>
      <c r="K172" s="75" t="s">
        <v>569</v>
      </c>
      <c r="L172" s="28">
        <v>3442</v>
      </c>
      <c r="M172" s="28"/>
      <c r="N172" s="28"/>
      <c r="O172" s="28"/>
      <c r="P172" s="28"/>
      <c r="Q172" s="28">
        <v>3442</v>
      </c>
      <c r="R172" s="28"/>
      <c r="S172" s="25" t="s">
        <v>109</v>
      </c>
    </row>
    <row r="173" ht="69.95" customHeight="1" outlineLevel="1" spans="1:19">
      <c r="A173" s="16">
        <f>MAX($A$5:A172)+1</f>
        <v>158</v>
      </c>
      <c r="B173" s="17"/>
      <c r="C173" s="17"/>
      <c r="D173" s="37" t="s">
        <v>570</v>
      </c>
      <c r="E173" s="25">
        <v>1</v>
      </c>
      <c r="F173" s="23" t="s">
        <v>571</v>
      </c>
      <c r="G173" s="23" t="s">
        <v>572</v>
      </c>
      <c r="H173" s="28" t="s">
        <v>160</v>
      </c>
      <c r="I173" s="23" t="s">
        <v>37</v>
      </c>
      <c r="J173" s="28" t="s">
        <v>28</v>
      </c>
      <c r="K173" s="23" t="s">
        <v>573</v>
      </c>
      <c r="L173" s="28">
        <v>112766</v>
      </c>
      <c r="M173" s="28">
        <v>90217</v>
      </c>
      <c r="N173" s="28"/>
      <c r="O173" s="28">
        <v>22549</v>
      </c>
      <c r="P173" s="28"/>
      <c r="Q173" s="28"/>
      <c r="R173" s="28"/>
      <c r="S173" s="28" t="s">
        <v>30</v>
      </c>
    </row>
    <row r="174" ht="69" customHeight="1" outlineLevel="1" spans="1:19">
      <c r="A174" s="16">
        <f>MAX($A$5:A173)+1</f>
        <v>159</v>
      </c>
      <c r="B174" s="17"/>
      <c r="C174" s="17"/>
      <c r="D174" s="37"/>
      <c r="E174" s="25">
        <v>2</v>
      </c>
      <c r="F174" s="23" t="s">
        <v>574</v>
      </c>
      <c r="G174" s="23" t="s">
        <v>572</v>
      </c>
      <c r="H174" s="28"/>
      <c r="I174" s="23" t="s">
        <v>37</v>
      </c>
      <c r="J174" s="28" t="s">
        <v>28</v>
      </c>
      <c r="K174" s="23" t="s">
        <v>575</v>
      </c>
      <c r="L174" s="28">
        <v>14008</v>
      </c>
      <c r="M174" s="28">
        <v>11207</v>
      </c>
      <c r="N174" s="28"/>
      <c r="O174" s="28">
        <v>2801</v>
      </c>
      <c r="P174" s="28"/>
      <c r="Q174" s="28"/>
      <c r="R174" s="28"/>
      <c r="S174" s="28" t="s">
        <v>30</v>
      </c>
    </row>
    <row r="175" ht="42" customHeight="1" outlineLevel="1" spans="1:19">
      <c r="A175" s="16">
        <f>MAX($A$5:A174)+1</f>
        <v>160</v>
      </c>
      <c r="B175" s="17"/>
      <c r="C175" s="17"/>
      <c r="D175" s="37"/>
      <c r="E175" s="25">
        <v>3</v>
      </c>
      <c r="F175" s="21" t="s">
        <v>576</v>
      </c>
      <c r="G175" s="21" t="s">
        <v>78</v>
      </c>
      <c r="H175" s="28"/>
      <c r="I175" s="21" t="s">
        <v>37</v>
      </c>
      <c r="J175" s="17" t="s">
        <v>28</v>
      </c>
      <c r="K175" s="21" t="s">
        <v>577</v>
      </c>
      <c r="L175" s="38">
        <v>40000</v>
      </c>
      <c r="M175" s="28"/>
      <c r="N175" s="28"/>
      <c r="O175" s="28"/>
      <c r="P175" s="38">
        <v>40000</v>
      </c>
      <c r="Q175" s="38"/>
      <c r="R175" s="38"/>
      <c r="S175" s="28" t="s">
        <v>348</v>
      </c>
    </row>
    <row r="176" ht="63.95" customHeight="1" outlineLevel="1" spans="1:19">
      <c r="A176" s="16">
        <f>MAX($A$5:A175)+1</f>
        <v>161</v>
      </c>
      <c r="B176" s="17"/>
      <c r="C176" s="17"/>
      <c r="D176" s="37" t="s">
        <v>578</v>
      </c>
      <c r="E176" s="25">
        <v>1</v>
      </c>
      <c r="F176" s="23" t="s">
        <v>579</v>
      </c>
      <c r="G176" s="23" t="s">
        <v>572</v>
      </c>
      <c r="H176" s="28" t="s">
        <v>160</v>
      </c>
      <c r="I176" s="23" t="s">
        <v>354</v>
      </c>
      <c r="J176" s="28" t="s">
        <v>28</v>
      </c>
      <c r="K176" s="23" t="s">
        <v>580</v>
      </c>
      <c r="L176" s="28">
        <v>6227</v>
      </c>
      <c r="M176" s="28">
        <v>4982</v>
      </c>
      <c r="N176" s="28"/>
      <c r="O176" s="28">
        <v>1245</v>
      </c>
      <c r="P176" s="28"/>
      <c r="Q176" s="28"/>
      <c r="R176" s="28"/>
      <c r="S176" s="28" t="s">
        <v>30</v>
      </c>
    </row>
    <row r="177" ht="53.1" customHeight="1" outlineLevel="1" spans="1:19">
      <c r="A177" s="16">
        <f>MAX($A$5:A176)+1</f>
        <v>162</v>
      </c>
      <c r="B177" s="17"/>
      <c r="C177" s="17"/>
      <c r="D177" s="37"/>
      <c r="E177" s="25">
        <v>2</v>
      </c>
      <c r="F177" s="23" t="s">
        <v>581</v>
      </c>
      <c r="G177" s="23" t="s">
        <v>572</v>
      </c>
      <c r="H177" s="28"/>
      <c r="I177" s="23" t="s">
        <v>354</v>
      </c>
      <c r="J177" s="28" t="s">
        <v>28</v>
      </c>
      <c r="K177" s="23" t="s">
        <v>582</v>
      </c>
      <c r="L177" s="28">
        <v>6600</v>
      </c>
      <c r="M177" s="28">
        <v>5280</v>
      </c>
      <c r="N177" s="28"/>
      <c r="O177" s="28">
        <v>1320</v>
      </c>
      <c r="P177" s="28"/>
      <c r="Q177" s="28"/>
      <c r="R177" s="28"/>
      <c r="S177" s="28" t="s">
        <v>30</v>
      </c>
    </row>
    <row r="178" ht="51" customHeight="1" outlineLevel="1" spans="1:19">
      <c r="A178" s="16">
        <f>MAX($A$5:A177)+1</f>
        <v>163</v>
      </c>
      <c r="B178" s="17"/>
      <c r="C178" s="17"/>
      <c r="D178" s="37"/>
      <c r="E178" s="25">
        <v>3</v>
      </c>
      <c r="F178" s="23" t="s">
        <v>583</v>
      </c>
      <c r="G178" s="23" t="s">
        <v>584</v>
      </c>
      <c r="H178" s="28"/>
      <c r="I178" s="21" t="s">
        <v>331</v>
      </c>
      <c r="J178" s="28" t="s">
        <v>28</v>
      </c>
      <c r="K178" s="23" t="s">
        <v>585</v>
      </c>
      <c r="L178" s="39">
        <v>19120</v>
      </c>
      <c r="M178" s="28"/>
      <c r="N178" s="28"/>
      <c r="O178" s="39">
        <v>19120</v>
      </c>
      <c r="P178" s="28"/>
      <c r="Q178" s="28"/>
      <c r="R178" s="28"/>
      <c r="S178" s="28" t="s">
        <v>30</v>
      </c>
    </row>
    <row r="179" ht="56.1" customHeight="1" outlineLevel="1" spans="1:19">
      <c r="A179" s="16">
        <f>MAX($A$5:A178)+1</f>
        <v>164</v>
      </c>
      <c r="B179" s="17"/>
      <c r="C179" s="17"/>
      <c r="D179" s="37"/>
      <c r="E179" s="25">
        <v>4</v>
      </c>
      <c r="F179" s="23" t="s">
        <v>586</v>
      </c>
      <c r="G179" s="23" t="s">
        <v>587</v>
      </c>
      <c r="H179" s="28"/>
      <c r="I179" s="21" t="s">
        <v>354</v>
      </c>
      <c r="J179" s="28" t="s">
        <v>28</v>
      </c>
      <c r="K179" s="23" t="s">
        <v>588</v>
      </c>
      <c r="L179" s="39">
        <v>40000</v>
      </c>
      <c r="M179" s="28"/>
      <c r="N179" s="28"/>
      <c r="O179" s="28"/>
      <c r="P179" s="39">
        <v>40000</v>
      </c>
      <c r="Q179" s="28"/>
      <c r="R179" s="28"/>
      <c r="S179" s="17" t="s">
        <v>589</v>
      </c>
    </row>
    <row r="180" ht="47.1" customHeight="1" outlineLevel="1" spans="1:19">
      <c r="A180" s="16">
        <f>MAX($A$5:A179)+1</f>
        <v>165</v>
      </c>
      <c r="B180" s="17"/>
      <c r="C180" s="17"/>
      <c r="D180" s="37"/>
      <c r="E180" s="25">
        <v>5</v>
      </c>
      <c r="F180" s="23" t="s">
        <v>590</v>
      </c>
      <c r="G180" s="23" t="s">
        <v>587</v>
      </c>
      <c r="H180" s="28"/>
      <c r="I180" s="21" t="s">
        <v>354</v>
      </c>
      <c r="J180" s="28" t="s">
        <v>28</v>
      </c>
      <c r="K180" s="23" t="s">
        <v>591</v>
      </c>
      <c r="L180" s="39">
        <v>1000</v>
      </c>
      <c r="M180" s="28"/>
      <c r="N180" s="28"/>
      <c r="O180" s="28"/>
      <c r="P180" s="39">
        <v>1000</v>
      </c>
      <c r="Q180" s="28"/>
      <c r="R180" s="28"/>
      <c r="S180" s="17" t="s">
        <v>589</v>
      </c>
    </row>
    <row r="181" ht="50.1" customHeight="1" outlineLevel="1" spans="1:19">
      <c r="A181" s="16">
        <f>MAX($A$5:A180)+1</f>
        <v>166</v>
      </c>
      <c r="B181" s="17"/>
      <c r="C181" s="17"/>
      <c r="D181" s="28" t="s">
        <v>592</v>
      </c>
      <c r="E181" s="25">
        <v>1</v>
      </c>
      <c r="F181" s="23" t="s">
        <v>593</v>
      </c>
      <c r="G181" s="23" t="s">
        <v>159</v>
      </c>
      <c r="H181" s="28" t="s">
        <v>160</v>
      </c>
      <c r="I181" s="23" t="s">
        <v>87</v>
      </c>
      <c r="J181" s="28" t="s">
        <v>28</v>
      </c>
      <c r="K181" s="23" t="s">
        <v>594</v>
      </c>
      <c r="L181" s="28">
        <v>820</v>
      </c>
      <c r="M181" s="28"/>
      <c r="N181" s="28"/>
      <c r="O181" s="28">
        <v>820</v>
      </c>
      <c r="P181" s="28"/>
      <c r="Q181" s="28"/>
      <c r="R181" s="28"/>
      <c r="S181" s="28" t="s">
        <v>589</v>
      </c>
    </row>
    <row r="182" ht="69.95" customHeight="1" outlineLevel="1" spans="1:19">
      <c r="A182" s="16">
        <f>MAX($A$5:A181)+1</f>
        <v>167</v>
      </c>
      <c r="B182" s="17"/>
      <c r="C182" s="17"/>
      <c r="D182" s="28"/>
      <c r="E182" s="25">
        <v>2</v>
      </c>
      <c r="F182" s="23" t="s">
        <v>595</v>
      </c>
      <c r="G182" s="23" t="s">
        <v>159</v>
      </c>
      <c r="H182" s="28"/>
      <c r="I182" s="23" t="s">
        <v>37</v>
      </c>
      <c r="J182" s="28" t="s">
        <v>28</v>
      </c>
      <c r="K182" s="23" t="s">
        <v>596</v>
      </c>
      <c r="L182" s="28">
        <v>10000</v>
      </c>
      <c r="M182" s="28"/>
      <c r="N182" s="28"/>
      <c r="O182" s="28">
        <v>10000</v>
      </c>
      <c r="P182" s="28"/>
      <c r="Q182" s="28"/>
      <c r="R182" s="28"/>
      <c r="S182" s="28" t="s">
        <v>30</v>
      </c>
    </row>
    <row r="183" ht="54.95" customHeight="1" outlineLevel="1" spans="1:19">
      <c r="A183" s="16">
        <f>MAX($A$5:A182)+1</f>
        <v>168</v>
      </c>
      <c r="B183" s="17"/>
      <c r="C183" s="17"/>
      <c r="D183" s="28"/>
      <c r="E183" s="25">
        <v>3</v>
      </c>
      <c r="F183" s="23" t="s">
        <v>597</v>
      </c>
      <c r="G183" s="23" t="s">
        <v>159</v>
      </c>
      <c r="H183" s="28"/>
      <c r="I183" s="23" t="s">
        <v>598</v>
      </c>
      <c r="J183" s="28" t="s">
        <v>28</v>
      </c>
      <c r="K183" s="23" t="s">
        <v>599</v>
      </c>
      <c r="L183" s="28">
        <v>11212</v>
      </c>
      <c r="M183" s="28"/>
      <c r="N183" s="28"/>
      <c r="O183" s="28">
        <v>11212</v>
      </c>
      <c r="P183" s="28"/>
      <c r="Q183" s="28"/>
      <c r="R183" s="28"/>
      <c r="S183" s="28" t="s">
        <v>589</v>
      </c>
    </row>
    <row r="184" ht="51.95" customHeight="1" outlineLevel="1" spans="1:19">
      <c r="A184" s="16">
        <f>MAX($A$5:A183)+1</f>
        <v>169</v>
      </c>
      <c r="B184" s="17"/>
      <c r="C184" s="17"/>
      <c r="D184" s="28"/>
      <c r="E184" s="25">
        <v>4</v>
      </c>
      <c r="F184" s="23" t="s">
        <v>600</v>
      </c>
      <c r="G184" s="23" t="s">
        <v>159</v>
      </c>
      <c r="H184" s="28"/>
      <c r="I184" s="23" t="s">
        <v>601</v>
      </c>
      <c r="J184" s="28" t="s">
        <v>28</v>
      </c>
      <c r="K184" s="23" t="s">
        <v>602</v>
      </c>
      <c r="L184" s="28">
        <v>23397</v>
      </c>
      <c r="M184" s="28"/>
      <c r="N184" s="28"/>
      <c r="O184" s="28">
        <v>23397</v>
      </c>
      <c r="P184" s="28"/>
      <c r="Q184" s="28"/>
      <c r="R184" s="28"/>
      <c r="S184" s="17" t="s">
        <v>589</v>
      </c>
    </row>
    <row r="185" ht="51" customHeight="1" outlineLevel="1" spans="1:19">
      <c r="A185" s="16">
        <f>MAX($A$5:A184)+1</f>
        <v>170</v>
      </c>
      <c r="B185" s="17"/>
      <c r="C185" s="17"/>
      <c r="D185" s="17" t="s">
        <v>603</v>
      </c>
      <c r="E185" s="25">
        <v>1</v>
      </c>
      <c r="F185" s="23" t="s">
        <v>604</v>
      </c>
      <c r="G185" s="23" t="s">
        <v>159</v>
      </c>
      <c r="H185" s="28" t="s">
        <v>160</v>
      </c>
      <c r="I185" s="23" t="s">
        <v>37</v>
      </c>
      <c r="J185" s="28" t="s">
        <v>28</v>
      </c>
      <c r="K185" s="23" t="s">
        <v>605</v>
      </c>
      <c r="L185" s="28">
        <v>13964</v>
      </c>
      <c r="M185" s="28"/>
      <c r="N185" s="28"/>
      <c r="O185" s="28">
        <v>13964</v>
      </c>
      <c r="P185" s="28"/>
      <c r="Q185" s="28"/>
      <c r="R185" s="28"/>
      <c r="S185" s="28" t="s">
        <v>121</v>
      </c>
    </row>
    <row r="186" ht="60.95" customHeight="1" outlineLevel="1" spans="1:19">
      <c r="A186" s="16">
        <f>MAX($A$5:A185)+1</f>
        <v>171</v>
      </c>
      <c r="B186" s="17"/>
      <c r="C186" s="17"/>
      <c r="D186" s="17"/>
      <c r="E186" s="25">
        <v>2</v>
      </c>
      <c r="F186" s="23" t="s">
        <v>606</v>
      </c>
      <c r="G186" s="23" t="s">
        <v>159</v>
      </c>
      <c r="H186" s="28"/>
      <c r="I186" s="23" t="s">
        <v>354</v>
      </c>
      <c r="J186" s="28" t="s">
        <v>28</v>
      </c>
      <c r="K186" s="23" t="s">
        <v>607</v>
      </c>
      <c r="L186" s="28">
        <v>5304</v>
      </c>
      <c r="M186" s="28"/>
      <c r="N186" s="28"/>
      <c r="O186" s="28">
        <v>5304</v>
      </c>
      <c r="P186" s="28"/>
      <c r="Q186" s="28"/>
      <c r="R186" s="28"/>
      <c r="S186" s="28" t="s">
        <v>589</v>
      </c>
    </row>
    <row r="187" ht="66.95" customHeight="1" outlineLevel="1" spans="1:19">
      <c r="A187" s="16">
        <f>MAX($A$5:A186)+1</f>
        <v>172</v>
      </c>
      <c r="B187" s="17"/>
      <c r="C187" s="17"/>
      <c r="D187" s="17" t="s">
        <v>608</v>
      </c>
      <c r="E187" s="25">
        <v>1</v>
      </c>
      <c r="F187" s="23" t="s">
        <v>609</v>
      </c>
      <c r="G187" s="23" t="s">
        <v>610</v>
      </c>
      <c r="H187" s="28" t="s">
        <v>160</v>
      </c>
      <c r="I187" s="23" t="s">
        <v>547</v>
      </c>
      <c r="J187" s="20" t="s">
        <v>140</v>
      </c>
      <c r="K187" s="23" t="s">
        <v>611</v>
      </c>
      <c r="L187" s="28">
        <v>118516</v>
      </c>
      <c r="M187" s="28">
        <v>111305</v>
      </c>
      <c r="N187" s="28"/>
      <c r="O187" s="28">
        <v>7211</v>
      </c>
      <c r="P187" s="39"/>
      <c r="Q187" s="39"/>
      <c r="R187" s="38"/>
      <c r="S187" s="28" t="s">
        <v>30</v>
      </c>
    </row>
    <row r="188" ht="30" customHeight="1" outlineLevel="1" spans="1:19">
      <c r="A188" s="16">
        <f>MAX($A$5:A187)+1</f>
        <v>173</v>
      </c>
      <c r="B188" s="17"/>
      <c r="C188" s="17"/>
      <c r="D188" s="17"/>
      <c r="E188" s="25">
        <v>2</v>
      </c>
      <c r="F188" s="21" t="s">
        <v>612</v>
      </c>
      <c r="G188" s="21" t="s">
        <v>78</v>
      </c>
      <c r="H188" s="28"/>
      <c r="I188" s="21" t="s">
        <v>613</v>
      </c>
      <c r="J188" s="17" t="s">
        <v>28</v>
      </c>
      <c r="K188" s="21" t="s">
        <v>614</v>
      </c>
      <c r="L188" s="38">
        <v>50000</v>
      </c>
      <c r="M188" s="28"/>
      <c r="N188" s="28"/>
      <c r="O188" s="28"/>
      <c r="P188" s="38">
        <v>50000</v>
      </c>
      <c r="Q188" s="38"/>
      <c r="R188" s="38"/>
      <c r="S188" s="28" t="s">
        <v>348</v>
      </c>
    </row>
    <row r="189" ht="75" customHeight="1" outlineLevel="1" spans="1:19">
      <c r="A189" s="16">
        <f>MAX($A$5:A188)+1</f>
        <v>174</v>
      </c>
      <c r="B189" s="17"/>
      <c r="C189" s="17"/>
      <c r="D189" s="17" t="s">
        <v>615</v>
      </c>
      <c r="E189" s="25">
        <v>1</v>
      </c>
      <c r="F189" s="23" t="s">
        <v>616</v>
      </c>
      <c r="G189" s="23" t="s">
        <v>572</v>
      </c>
      <c r="H189" s="28" t="s">
        <v>160</v>
      </c>
      <c r="I189" s="23" t="s">
        <v>617</v>
      </c>
      <c r="J189" s="28" t="s">
        <v>28</v>
      </c>
      <c r="K189" s="23" t="s">
        <v>618</v>
      </c>
      <c r="L189" s="28">
        <v>52182</v>
      </c>
      <c r="M189" s="28">
        <v>39520</v>
      </c>
      <c r="N189" s="28"/>
      <c r="O189" s="28">
        <v>12662</v>
      </c>
      <c r="P189" s="38"/>
      <c r="Q189" s="38"/>
      <c r="R189" s="38"/>
      <c r="S189" s="28" t="s">
        <v>30</v>
      </c>
    </row>
    <row r="190" ht="45.95" customHeight="1" outlineLevel="1" spans="1:19">
      <c r="A190" s="16">
        <f>MAX($A$5:A189)+1</f>
        <v>175</v>
      </c>
      <c r="B190" s="17"/>
      <c r="C190" s="17"/>
      <c r="D190" s="17" t="s">
        <v>619</v>
      </c>
      <c r="E190" s="25">
        <v>1</v>
      </c>
      <c r="F190" s="23" t="s">
        <v>620</v>
      </c>
      <c r="G190" s="23" t="s">
        <v>78</v>
      </c>
      <c r="H190" s="28" t="s">
        <v>160</v>
      </c>
      <c r="I190" s="23" t="s">
        <v>621</v>
      </c>
      <c r="J190" s="28" t="s">
        <v>28</v>
      </c>
      <c r="K190" s="23" t="s">
        <v>622</v>
      </c>
      <c r="L190" s="28">
        <v>300000</v>
      </c>
      <c r="M190" s="28"/>
      <c r="N190" s="28"/>
      <c r="O190" s="28"/>
      <c r="P190" s="28">
        <v>300000</v>
      </c>
      <c r="Q190" s="39"/>
      <c r="R190" s="38"/>
      <c r="S190" s="28" t="s">
        <v>30</v>
      </c>
    </row>
    <row r="191" ht="48.95" customHeight="1" outlineLevel="1" spans="1:19">
      <c r="A191" s="16">
        <f>MAX($A$5:A190)+1</f>
        <v>176</v>
      </c>
      <c r="B191" s="17"/>
      <c r="C191" s="17"/>
      <c r="D191" s="17" t="s">
        <v>623</v>
      </c>
      <c r="E191" s="25">
        <v>1</v>
      </c>
      <c r="F191" s="21" t="s">
        <v>624</v>
      </c>
      <c r="G191" s="24" t="s">
        <v>625</v>
      </c>
      <c r="H191" s="25" t="s">
        <v>626</v>
      </c>
      <c r="I191" s="23" t="s">
        <v>87</v>
      </c>
      <c r="J191" s="25" t="s">
        <v>28</v>
      </c>
      <c r="K191" s="24" t="s">
        <v>627</v>
      </c>
      <c r="L191" s="28">
        <v>345</v>
      </c>
      <c r="M191" s="28">
        <v>200</v>
      </c>
      <c r="N191" s="28">
        <v>100</v>
      </c>
      <c r="O191" s="28">
        <v>45</v>
      </c>
      <c r="P191" s="28"/>
      <c r="Q191" s="28"/>
      <c r="R191" s="38"/>
      <c r="S191" s="25" t="s">
        <v>628</v>
      </c>
    </row>
    <row r="192" ht="86.1" customHeight="1" outlineLevel="1" spans="1:19">
      <c r="A192" s="16">
        <f>MAX($A$5:A191)+1</f>
        <v>177</v>
      </c>
      <c r="B192" s="17"/>
      <c r="C192" s="17"/>
      <c r="D192" s="17"/>
      <c r="E192" s="25">
        <v>2</v>
      </c>
      <c r="F192" s="21" t="s">
        <v>629</v>
      </c>
      <c r="G192" s="24" t="s">
        <v>625</v>
      </c>
      <c r="H192" s="25"/>
      <c r="I192" s="24" t="s">
        <v>34</v>
      </c>
      <c r="J192" s="25" t="s">
        <v>28</v>
      </c>
      <c r="K192" s="24" t="s">
        <v>630</v>
      </c>
      <c r="L192" s="28">
        <v>8000</v>
      </c>
      <c r="M192" s="28">
        <v>6400</v>
      </c>
      <c r="N192" s="28">
        <v>1000</v>
      </c>
      <c r="O192" s="28">
        <v>600</v>
      </c>
      <c r="P192" s="28"/>
      <c r="Q192" s="28"/>
      <c r="R192" s="38"/>
      <c r="S192" s="25" t="s">
        <v>631</v>
      </c>
    </row>
    <row r="193" ht="48.95" customHeight="1" outlineLevel="1" spans="1:19">
      <c r="A193" s="16">
        <f>MAX($A$5:A192)+1</f>
        <v>178</v>
      </c>
      <c r="B193" s="17"/>
      <c r="C193" s="17"/>
      <c r="D193" s="17"/>
      <c r="E193" s="25">
        <v>3</v>
      </c>
      <c r="F193" s="21" t="s">
        <v>632</v>
      </c>
      <c r="G193" s="24" t="s">
        <v>633</v>
      </c>
      <c r="H193" s="25" t="s">
        <v>634</v>
      </c>
      <c r="I193" s="24" t="s">
        <v>91</v>
      </c>
      <c r="J193" s="25" t="s">
        <v>28</v>
      </c>
      <c r="K193" s="24" t="s">
        <v>635</v>
      </c>
      <c r="L193" s="28">
        <v>4650</v>
      </c>
      <c r="M193" s="28">
        <v>3200</v>
      </c>
      <c r="N193" s="28">
        <v>1000</v>
      </c>
      <c r="O193" s="28">
        <f>L193-M193-N193</f>
        <v>450</v>
      </c>
      <c r="P193" s="28"/>
      <c r="Q193" s="28"/>
      <c r="R193" s="38"/>
      <c r="S193" s="25" t="s">
        <v>30</v>
      </c>
    </row>
    <row r="194" ht="42" customHeight="1" outlineLevel="1" spans="1:19">
      <c r="A194" s="16">
        <f>MAX($A$5:A193)+1</f>
        <v>179</v>
      </c>
      <c r="B194" s="17"/>
      <c r="C194" s="17"/>
      <c r="D194" s="17"/>
      <c r="E194" s="25">
        <v>4</v>
      </c>
      <c r="F194" s="21" t="s">
        <v>636</v>
      </c>
      <c r="G194" s="24" t="s">
        <v>637</v>
      </c>
      <c r="H194" s="25"/>
      <c r="I194" s="24" t="s">
        <v>638</v>
      </c>
      <c r="J194" s="25" t="s">
        <v>28</v>
      </c>
      <c r="K194" s="24" t="s">
        <v>639</v>
      </c>
      <c r="L194" s="28">
        <v>1800</v>
      </c>
      <c r="M194" s="28">
        <v>800</v>
      </c>
      <c r="N194" s="28">
        <v>500</v>
      </c>
      <c r="O194" s="28">
        <f>L194-M194-N194</f>
        <v>500</v>
      </c>
      <c r="P194" s="28"/>
      <c r="Q194" s="28"/>
      <c r="R194" s="38"/>
      <c r="S194" s="25" t="s">
        <v>30</v>
      </c>
    </row>
    <row r="195" s="3" customFormat="1" ht="26.1" customHeight="1" outlineLevel="1" spans="1:19">
      <c r="A195" s="26"/>
      <c r="B195" s="12"/>
      <c r="C195" s="12"/>
      <c r="D195" s="12" t="s">
        <v>130</v>
      </c>
      <c r="E195" s="12"/>
      <c r="F195" s="27"/>
      <c r="G195" s="27"/>
      <c r="H195" s="12"/>
      <c r="I195" s="27"/>
      <c r="J195" s="12"/>
      <c r="K195" s="27"/>
      <c r="L195" s="36">
        <f>SUM(L151:L194)</f>
        <v>965693</v>
      </c>
      <c r="M195" s="36"/>
      <c r="N195" s="36"/>
      <c r="O195" s="36"/>
      <c r="P195" s="36"/>
      <c r="Q195" s="36"/>
      <c r="R195" s="46"/>
      <c r="S195" s="35"/>
    </row>
    <row r="196" ht="54" customHeight="1" outlineLevel="1" spans="1:19">
      <c r="A196" s="16">
        <f>MAX($A$5:A195)+1</f>
        <v>180</v>
      </c>
      <c r="B196" s="17"/>
      <c r="C196" s="17" t="s">
        <v>640</v>
      </c>
      <c r="D196" s="17" t="s">
        <v>640</v>
      </c>
      <c r="E196" s="25">
        <v>1</v>
      </c>
      <c r="F196" s="24" t="s">
        <v>641</v>
      </c>
      <c r="G196" s="24" t="s">
        <v>134</v>
      </c>
      <c r="H196" s="25" t="s">
        <v>135</v>
      </c>
      <c r="I196" s="24" t="s">
        <v>642</v>
      </c>
      <c r="J196" s="25" t="s">
        <v>28</v>
      </c>
      <c r="K196" s="24" t="s">
        <v>643</v>
      </c>
      <c r="L196" s="28">
        <v>50000</v>
      </c>
      <c r="M196" s="28">
        <v>40000</v>
      </c>
      <c r="N196" s="28">
        <v>10000</v>
      </c>
      <c r="O196" s="28"/>
      <c r="P196" s="38"/>
      <c r="Q196" s="38"/>
      <c r="R196" s="28"/>
      <c r="S196" s="25" t="s">
        <v>30</v>
      </c>
    </row>
    <row r="197" ht="48" customHeight="1" outlineLevel="1" spans="1:19">
      <c r="A197" s="16">
        <f>MAX($A$5:A196)+1</f>
        <v>181</v>
      </c>
      <c r="B197" s="17"/>
      <c r="C197" s="17"/>
      <c r="D197" s="17"/>
      <c r="E197" s="25">
        <v>2</v>
      </c>
      <c r="F197" s="24" t="s">
        <v>644</v>
      </c>
      <c r="G197" s="24" t="s">
        <v>298</v>
      </c>
      <c r="H197" s="25"/>
      <c r="I197" s="24" t="s">
        <v>645</v>
      </c>
      <c r="J197" s="25" t="s">
        <v>28</v>
      </c>
      <c r="K197" s="24" t="s">
        <v>646</v>
      </c>
      <c r="L197" s="28">
        <v>50000</v>
      </c>
      <c r="M197" s="28">
        <v>30000</v>
      </c>
      <c r="N197" s="28"/>
      <c r="O197" s="28">
        <v>5000</v>
      </c>
      <c r="P197" s="38"/>
      <c r="Q197" s="38"/>
      <c r="R197" s="28">
        <v>15000</v>
      </c>
      <c r="S197" s="25" t="s">
        <v>30</v>
      </c>
    </row>
    <row r="198" ht="74.1" customHeight="1" outlineLevel="1" spans="1:19">
      <c r="A198" s="16">
        <f>MAX($A$5:A197)+1</f>
        <v>182</v>
      </c>
      <c r="B198" s="17"/>
      <c r="C198" s="17"/>
      <c r="D198" s="17" t="s">
        <v>647</v>
      </c>
      <c r="E198" s="25">
        <v>1</v>
      </c>
      <c r="F198" s="24" t="s">
        <v>648</v>
      </c>
      <c r="G198" s="24" t="s">
        <v>33</v>
      </c>
      <c r="H198" s="25" t="s">
        <v>26</v>
      </c>
      <c r="I198" s="24" t="s">
        <v>649</v>
      </c>
      <c r="J198" s="37" t="s">
        <v>28</v>
      </c>
      <c r="K198" s="21" t="s">
        <v>650</v>
      </c>
      <c r="L198" s="28">
        <v>15000</v>
      </c>
      <c r="M198" s="28"/>
      <c r="N198" s="28"/>
      <c r="O198" s="28">
        <v>4000</v>
      </c>
      <c r="P198" s="38"/>
      <c r="Q198" s="38">
        <v>11000</v>
      </c>
      <c r="R198" s="39"/>
      <c r="S198" s="28" t="s">
        <v>30</v>
      </c>
    </row>
    <row r="199" ht="74.1" customHeight="1" outlineLevel="1" spans="1:19">
      <c r="A199" s="16">
        <f>MAX($A$5:A198)+1</f>
        <v>183</v>
      </c>
      <c r="B199" s="17"/>
      <c r="C199" s="17"/>
      <c r="D199" s="17"/>
      <c r="E199" s="25">
        <v>2</v>
      </c>
      <c r="F199" s="24" t="s">
        <v>651</v>
      </c>
      <c r="G199" s="24" t="s">
        <v>33</v>
      </c>
      <c r="H199" s="25"/>
      <c r="I199" s="24" t="s">
        <v>652</v>
      </c>
      <c r="J199" s="20" t="s">
        <v>140</v>
      </c>
      <c r="K199" s="21" t="s">
        <v>653</v>
      </c>
      <c r="L199" s="38">
        <f>2000+2000+1000</f>
        <v>5000</v>
      </c>
      <c r="M199" s="38">
        <f>2000+2000+1000</f>
        <v>5000</v>
      </c>
      <c r="N199" s="28"/>
      <c r="O199" s="28"/>
      <c r="P199" s="38"/>
      <c r="Q199" s="38"/>
      <c r="R199" s="39"/>
      <c r="S199" s="28" t="s">
        <v>30</v>
      </c>
    </row>
    <row r="200" ht="51" customHeight="1" outlineLevel="1" spans="1:19">
      <c r="A200" s="16">
        <f>MAX($A$5:A199)+1</f>
        <v>184</v>
      </c>
      <c r="B200" s="17"/>
      <c r="C200" s="17"/>
      <c r="D200" s="17"/>
      <c r="E200" s="25">
        <v>3</v>
      </c>
      <c r="F200" s="21" t="s">
        <v>654</v>
      </c>
      <c r="G200" s="24" t="s">
        <v>655</v>
      </c>
      <c r="H200" s="25"/>
      <c r="I200" s="21" t="s">
        <v>45</v>
      </c>
      <c r="J200" s="20" t="s">
        <v>140</v>
      </c>
      <c r="K200" s="21" t="s">
        <v>656</v>
      </c>
      <c r="L200" s="38">
        <v>10000</v>
      </c>
      <c r="M200" s="28">
        <v>8000</v>
      </c>
      <c r="N200" s="28">
        <v>2000</v>
      </c>
      <c r="O200" s="28"/>
      <c r="P200" s="38"/>
      <c r="Q200" s="38"/>
      <c r="R200" s="39"/>
      <c r="S200" s="28" t="s">
        <v>30</v>
      </c>
    </row>
    <row r="201" s="3" customFormat="1" ht="29.1" customHeight="1" outlineLevel="1" spans="1:19">
      <c r="A201" s="26"/>
      <c r="B201" s="12"/>
      <c r="C201" s="12"/>
      <c r="D201" s="13" t="s">
        <v>130</v>
      </c>
      <c r="E201" s="13"/>
      <c r="F201" s="32"/>
      <c r="G201" s="32"/>
      <c r="H201" s="13"/>
      <c r="I201" s="32"/>
      <c r="J201" s="13"/>
      <c r="K201" s="32"/>
      <c r="L201" s="46">
        <f>SUM(L196:L200)</f>
        <v>130000</v>
      </c>
      <c r="M201" s="36"/>
      <c r="N201" s="36"/>
      <c r="O201" s="36"/>
      <c r="P201" s="46"/>
      <c r="Q201" s="46"/>
      <c r="R201" s="49"/>
      <c r="S201" s="36"/>
    </row>
    <row r="202" s="3" customFormat="1" ht="45" customHeight="1" spans="1:19">
      <c r="A202" s="26"/>
      <c r="B202" s="12"/>
      <c r="C202" s="12" t="s">
        <v>205</v>
      </c>
      <c r="D202" s="12"/>
      <c r="E202" s="12"/>
      <c r="F202" s="27"/>
      <c r="G202" s="27"/>
      <c r="H202" s="12"/>
      <c r="I202" s="27"/>
      <c r="J202" s="12"/>
      <c r="K202" s="27"/>
      <c r="L202" s="53">
        <f>SUM(M202:R202)</f>
        <v>1095693</v>
      </c>
      <c r="M202" s="46">
        <f t="shared" ref="M202:R202" si="2">SUM(M151:M200)</f>
        <v>417554.2</v>
      </c>
      <c r="N202" s="46">
        <f t="shared" si="2"/>
        <v>28600</v>
      </c>
      <c r="O202" s="46">
        <f t="shared" si="2"/>
        <v>163173.8</v>
      </c>
      <c r="P202" s="46">
        <f t="shared" si="2"/>
        <v>431000</v>
      </c>
      <c r="Q202" s="46">
        <f t="shared" si="2"/>
        <v>40365</v>
      </c>
      <c r="R202" s="46">
        <f t="shared" si="2"/>
        <v>15000</v>
      </c>
      <c r="S202" s="36"/>
    </row>
    <row r="203" ht="51" customHeight="1" spans="1:19">
      <c r="A203" s="15" t="s">
        <v>657</v>
      </c>
      <c r="B203" s="15"/>
      <c r="C203" s="15"/>
      <c r="D203" s="15"/>
      <c r="E203" s="15"/>
      <c r="F203" s="15"/>
      <c r="G203" s="15"/>
      <c r="H203" s="15"/>
      <c r="I203" s="15"/>
      <c r="J203" s="15"/>
      <c r="K203" s="15"/>
      <c r="L203" s="15"/>
      <c r="M203" s="15"/>
      <c r="N203" s="15"/>
      <c r="O203" s="15"/>
      <c r="P203" s="15"/>
      <c r="Q203" s="15"/>
      <c r="R203" s="15"/>
      <c r="S203" s="15"/>
    </row>
    <row r="204" ht="30.95" customHeight="1" outlineLevel="1" spans="1:19">
      <c r="A204" s="16">
        <f>MAX($A$5:A203)+1</f>
        <v>185</v>
      </c>
      <c r="B204" s="17" t="s">
        <v>658</v>
      </c>
      <c r="C204" s="17" t="s">
        <v>659</v>
      </c>
      <c r="D204" s="17" t="s">
        <v>660</v>
      </c>
      <c r="E204" s="17">
        <v>1</v>
      </c>
      <c r="F204" s="21" t="s">
        <v>661</v>
      </c>
      <c r="G204" s="21" t="s">
        <v>662</v>
      </c>
      <c r="H204" s="17" t="s">
        <v>663</v>
      </c>
      <c r="I204" s="21" t="s">
        <v>343</v>
      </c>
      <c r="J204" s="17" t="s">
        <v>28</v>
      </c>
      <c r="K204" s="21" t="s">
        <v>664</v>
      </c>
      <c r="L204" s="42">
        <v>280000</v>
      </c>
      <c r="M204" s="36"/>
      <c r="N204" s="38">
        <v>280000</v>
      </c>
      <c r="O204" s="36"/>
      <c r="P204" s="36"/>
      <c r="Q204" s="36"/>
      <c r="R204" s="36"/>
      <c r="S204" s="55" t="s">
        <v>30</v>
      </c>
    </row>
    <row r="205" ht="47.1" customHeight="1" outlineLevel="1" spans="1:19">
      <c r="A205" s="16">
        <f>MAX($A$5:A204)+1</f>
        <v>186</v>
      </c>
      <c r="B205" s="17"/>
      <c r="C205" s="17"/>
      <c r="D205" s="17"/>
      <c r="E205" s="17">
        <v>2</v>
      </c>
      <c r="F205" s="21" t="s">
        <v>665</v>
      </c>
      <c r="G205" s="21" t="s">
        <v>181</v>
      </c>
      <c r="H205" s="17"/>
      <c r="I205" s="21" t="s">
        <v>343</v>
      </c>
      <c r="J205" s="17" t="s">
        <v>28</v>
      </c>
      <c r="K205" s="21" t="s">
        <v>666</v>
      </c>
      <c r="L205" s="42">
        <v>840000</v>
      </c>
      <c r="M205" s="38"/>
      <c r="N205" s="38">
        <v>840000</v>
      </c>
      <c r="O205" s="38"/>
      <c r="P205" s="38"/>
      <c r="Q205" s="38"/>
      <c r="R205" s="36"/>
      <c r="S205" s="55" t="s">
        <v>667</v>
      </c>
    </row>
    <row r="206" ht="36" customHeight="1" outlineLevel="1" spans="1:19">
      <c r="A206" s="16">
        <f>MAX($A$5:A205)+1</f>
        <v>187</v>
      </c>
      <c r="B206" s="17"/>
      <c r="C206" s="17"/>
      <c r="D206" s="17"/>
      <c r="E206" s="17">
        <v>3</v>
      </c>
      <c r="F206" s="21" t="s">
        <v>668</v>
      </c>
      <c r="G206" s="21" t="s">
        <v>181</v>
      </c>
      <c r="H206" s="17"/>
      <c r="I206" s="21" t="s">
        <v>343</v>
      </c>
      <c r="J206" s="17" t="s">
        <v>28</v>
      </c>
      <c r="K206" s="21" t="s">
        <v>669</v>
      </c>
      <c r="L206" s="42">
        <v>720000</v>
      </c>
      <c r="M206" s="38"/>
      <c r="N206" s="38">
        <v>720000</v>
      </c>
      <c r="O206" s="38"/>
      <c r="P206" s="38"/>
      <c r="Q206" s="38"/>
      <c r="R206" s="36"/>
      <c r="S206" s="55" t="s">
        <v>667</v>
      </c>
    </row>
    <row r="207" ht="33" customHeight="1" outlineLevel="1" spans="1:19">
      <c r="A207" s="16">
        <f>MAX($A$5:A206)+1</f>
        <v>188</v>
      </c>
      <c r="B207" s="17"/>
      <c r="C207" s="17"/>
      <c r="D207" s="17"/>
      <c r="E207" s="17">
        <v>4</v>
      </c>
      <c r="F207" s="21" t="s">
        <v>670</v>
      </c>
      <c r="G207" s="29" t="s">
        <v>662</v>
      </c>
      <c r="H207" s="17"/>
      <c r="I207" s="21" t="s">
        <v>354</v>
      </c>
      <c r="J207" s="17" t="s">
        <v>66</v>
      </c>
      <c r="K207" s="29" t="s">
        <v>671</v>
      </c>
      <c r="L207" s="39">
        <v>455000</v>
      </c>
      <c r="M207" s="38">
        <v>455000</v>
      </c>
      <c r="N207" s="38"/>
      <c r="O207" s="38"/>
      <c r="P207" s="38"/>
      <c r="Q207" s="38"/>
      <c r="R207" s="36"/>
      <c r="S207" s="30" t="s">
        <v>672</v>
      </c>
    </row>
    <row r="208" ht="69" customHeight="1" outlineLevel="1" spans="1:19">
      <c r="A208" s="16">
        <f>MAX($A$5:A207)+1</f>
        <v>189</v>
      </c>
      <c r="B208" s="17"/>
      <c r="C208" s="17"/>
      <c r="D208" s="17"/>
      <c r="E208" s="17">
        <v>5</v>
      </c>
      <c r="F208" s="76" t="s">
        <v>673</v>
      </c>
      <c r="G208" s="21"/>
      <c r="H208" s="17"/>
      <c r="I208" s="21" t="s">
        <v>674</v>
      </c>
      <c r="J208" s="30" t="s">
        <v>28</v>
      </c>
      <c r="K208" s="21" t="s">
        <v>675</v>
      </c>
      <c r="L208" s="38">
        <v>800000</v>
      </c>
      <c r="M208" s="38"/>
      <c r="N208" s="38"/>
      <c r="O208" s="38">
        <v>800000</v>
      </c>
      <c r="P208" s="38"/>
      <c r="Q208" s="38"/>
      <c r="R208" s="38"/>
      <c r="S208" s="55" t="s">
        <v>676</v>
      </c>
    </row>
    <row r="209" ht="108.95" customHeight="1" outlineLevel="1" spans="1:19">
      <c r="A209" s="16">
        <f>MAX($A$5:A208)+1</f>
        <v>190</v>
      </c>
      <c r="B209" s="17"/>
      <c r="C209" s="17"/>
      <c r="D209" s="17"/>
      <c r="E209" s="17">
        <v>6</v>
      </c>
      <c r="F209" s="21" t="s">
        <v>677</v>
      </c>
      <c r="G209" s="21" t="s">
        <v>678</v>
      </c>
      <c r="H209" s="17" t="s">
        <v>97</v>
      </c>
      <c r="I209" s="21" t="s">
        <v>354</v>
      </c>
      <c r="J209" s="30" t="s">
        <v>28</v>
      </c>
      <c r="K209" s="21" t="s">
        <v>679</v>
      </c>
      <c r="L209" s="42">
        <v>71943</v>
      </c>
      <c r="M209" s="38"/>
      <c r="N209" s="38"/>
      <c r="O209" s="38"/>
      <c r="P209" s="42">
        <v>71943</v>
      </c>
      <c r="Q209" s="38"/>
      <c r="R209" s="36"/>
      <c r="S209" s="17" t="s">
        <v>109</v>
      </c>
    </row>
    <row r="210" ht="45.95" customHeight="1" outlineLevel="1" spans="1:19">
      <c r="A210" s="16">
        <f>MAX($A$5:A209)+1</f>
        <v>191</v>
      </c>
      <c r="B210" s="17"/>
      <c r="C210" s="17"/>
      <c r="D210" s="17" t="s">
        <v>680</v>
      </c>
      <c r="E210" s="17">
        <v>1</v>
      </c>
      <c r="F210" s="21" t="s">
        <v>681</v>
      </c>
      <c r="G210" s="21" t="s">
        <v>181</v>
      </c>
      <c r="H210" s="17" t="s">
        <v>663</v>
      </c>
      <c r="I210" s="21" t="s">
        <v>343</v>
      </c>
      <c r="J210" s="17" t="s">
        <v>28</v>
      </c>
      <c r="K210" s="21" t="s">
        <v>682</v>
      </c>
      <c r="L210" s="42">
        <v>1380000</v>
      </c>
      <c r="M210" s="38"/>
      <c r="N210" s="38">
        <v>1380000</v>
      </c>
      <c r="O210" s="38"/>
      <c r="P210" s="38"/>
      <c r="Q210" s="38"/>
      <c r="R210" s="36"/>
      <c r="S210" s="55" t="s">
        <v>30</v>
      </c>
    </row>
    <row r="211" ht="65.1" customHeight="1" outlineLevel="1" spans="1:19">
      <c r="A211" s="16">
        <f>MAX($A$5:A210)+1</f>
        <v>192</v>
      </c>
      <c r="B211" s="17"/>
      <c r="C211" s="17"/>
      <c r="D211" s="17"/>
      <c r="E211" s="17">
        <v>2</v>
      </c>
      <c r="F211" s="21" t="s">
        <v>683</v>
      </c>
      <c r="G211" s="21" t="s">
        <v>181</v>
      </c>
      <c r="H211" s="17"/>
      <c r="I211" s="21" t="s">
        <v>343</v>
      </c>
      <c r="J211" s="17" t="s">
        <v>28</v>
      </c>
      <c r="K211" s="21" t="s">
        <v>684</v>
      </c>
      <c r="L211" s="42">
        <v>1920000</v>
      </c>
      <c r="M211" s="38"/>
      <c r="N211" s="38"/>
      <c r="O211" s="38">
        <v>190000</v>
      </c>
      <c r="P211" s="38">
        <v>1730000</v>
      </c>
      <c r="Q211" s="38"/>
      <c r="R211" s="42"/>
      <c r="S211" s="55" t="s">
        <v>30</v>
      </c>
    </row>
    <row r="212" ht="36.95" customHeight="1" outlineLevel="1" spans="1:19">
      <c r="A212" s="16">
        <f>MAX($A$5:A211)+1</f>
        <v>193</v>
      </c>
      <c r="B212" s="17"/>
      <c r="C212" s="17"/>
      <c r="D212" s="17"/>
      <c r="E212" s="17">
        <v>3</v>
      </c>
      <c r="F212" s="21" t="s">
        <v>685</v>
      </c>
      <c r="G212" s="21" t="s">
        <v>181</v>
      </c>
      <c r="H212" s="17"/>
      <c r="I212" s="21" t="s">
        <v>343</v>
      </c>
      <c r="J212" s="17" t="s">
        <v>28</v>
      </c>
      <c r="K212" s="21" t="s">
        <v>686</v>
      </c>
      <c r="L212" s="42">
        <v>800000</v>
      </c>
      <c r="M212" s="38"/>
      <c r="N212" s="38"/>
      <c r="O212" s="38">
        <v>80000</v>
      </c>
      <c r="P212" s="38">
        <v>720000</v>
      </c>
      <c r="Q212" s="38"/>
      <c r="R212" s="42"/>
      <c r="S212" s="55" t="s">
        <v>687</v>
      </c>
    </row>
    <row r="213" ht="108.95" customHeight="1" outlineLevel="1" spans="1:19">
      <c r="A213" s="16">
        <f>MAX($A$5:A212)+1</f>
        <v>194</v>
      </c>
      <c r="B213" s="17"/>
      <c r="C213" s="17"/>
      <c r="D213" s="17"/>
      <c r="E213" s="17">
        <v>4</v>
      </c>
      <c r="F213" s="21" t="s">
        <v>688</v>
      </c>
      <c r="G213" s="21"/>
      <c r="H213" s="17"/>
      <c r="I213" s="21" t="s">
        <v>689</v>
      </c>
      <c r="J213" s="17" t="s">
        <v>28</v>
      </c>
      <c r="K213" s="21" t="s">
        <v>690</v>
      </c>
      <c r="L213" s="42">
        <v>158000</v>
      </c>
      <c r="M213" s="38"/>
      <c r="N213" s="38"/>
      <c r="O213" s="38">
        <v>158000</v>
      </c>
      <c r="P213" s="38"/>
      <c r="Q213" s="38"/>
      <c r="R213" s="36"/>
      <c r="S213" s="55" t="s">
        <v>30</v>
      </c>
    </row>
    <row r="214" ht="120" customHeight="1" outlineLevel="1" spans="1:19">
      <c r="A214" s="16">
        <f>MAX($A$5:A213)+1</f>
        <v>195</v>
      </c>
      <c r="B214" s="17"/>
      <c r="C214" s="17"/>
      <c r="D214" s="17" t="s">
        <v>691</v>
      </c>
      <c r="E214" s="17">
        <v>1</v>
      </c>
      <c r="F214" s="21" t="s">
        <v>692</v>
      </c>
      <c r="G214" s="21"/>
      <c r="H214" s="17" t="s">
        <v>663</v>
      </c>
      <c r="I214" s="21" t="s">
        <v>693</v>
      </c>
      <c r="J214" s="17" t="s">
        <v>541</v>
      </c>
      <c r="K214" s="21" t="s">
        <v>694</v>
      </c>
      <c r="L214" s="42">
        <v>267800</v>
      </c>
      <c r="M214" s="38"/>
      <c r="N214" s="38">
        <v>152990</v>
      </c>
      <c r="O214" s="38">
        <v>114810</v>
      </c>
      <c r="P214" s="38"/>
      <c r="Q214" s="38"/>
      <c r="R214" s="36"/>
      <c r="S214" s="55" t="s">
        <v>30</v>
      </c>
    </row>
    <row r="215" ht="39.95" customHeight="1" outlineLevel="1" spans="1:19">
      <c r="A215" s="16">
        <f>MAX($A$5:A214)+1</f>
        <v>196</v>
      </c>
      <c r="B215" s="17"/>
      <c r="C215" s="17"/>
      <c r="D215" s="17"/>
      <c r="E215" s="17">
        <v>2</v>
      </c>
      <c r="F215" s="21" t="s">
        <v>695</v>
      </c>
      <c r="G215" s="21" t="s">
        <v>90</v>
      </c>
      <c r="H215" s="17"/>
      <c r="I215" s="21" t="s">
        <v>696</v>
      </c>
      <c r="J215" s="17" t="s">
        <v>28</v>
      </c>
      <c r="K215" s="21" t="s">
        <v>697</v>
      </c>
      <c r="L215" s="42">
        <v>90000</v>
      </c>
      <c r="M215" s="38"/>
      <c r="N215" s="38"/>
      <c r="O215" s="42">
        <v>90000</v>
      </c>
      <c r="P215" s="38"/>
      <c r="Q215" s="38"/>
      <c r="R215" s="36"/>
      <c r="S215" s="55" t="s">
        <v>676</v>
      </c>
    </row>
    <row r="216" ht="36" customHeight="1" outlineLevel="1" spans="1:19">
      <c r="A216" s="16">
        <f>MAX($A$5:A215)+1</f>
        <v>197</v>
      </c>
      <c r="B216" s="17"/>
      <c r="C216" s="17"/>
      <c r="D216" s="17"/>
      <c r="E216" s="17">
        <v>3</v>
      </c>
      <c r="F216" s="21" t="s">
        <v>698</v>
      </c>
      <c r="G216" s="21" t="s">
        <v>90</v>
      </c>
      <c r="H216" s="17"/>
      <c r="I216" s="21" t="s">
        <v>34</v>
      </c>
      <c r="J216" s="17" t="s">
        <v>28</v>
      </c>
      <c r="K216" s="21" t="s">
        <v>699</v>
      </c>
      <c r="L216" s="42">
        <v>15000</v>
      </c>
      <c r="M216" s="38"/>
      <c r="N216" s="38">
        <f>2000*10*4500/10000</f>
        <v>9000</v>
      </c>
      <c r="O216" s="38">
        <f>L216-N216</f>
        <v>6000</v>
      </c>
      <c r="P216" s="38"/>
      <c r="Q216" s="38"/>
      <c r="R216" s="36"/>
      <c r="S216" s="55" t="s">
        <v>175</v>
      </c>
    </row>
    <row r="217" ht="111.95" customHeight="1" outlineLevel="1" spans="1:19">
      <c r="A217" s="16">
        <f>MAX($A$5:A216)+1</f>
        <v>198</v>
      </c>
      <c r="B217" s="17"/>
      <c r="C217" s="17"/>
      <c r="D217" s="17" t="s">
        <v>700</v>
      </c>
      <c r="E217" s="17">
        <v>1</v>
      </c>
      <c r="F217" s="21" t="s">
        <v>701</v>
      </c>
      <c r="G217" s="21"/>
      <c r="H217" s="17" t="s">
        <v>663</v>
      </c>
      <c r="I217" s="21" t="s">
        <v>702</v>
      </c>
      <c r="J217" s="17" t="s">
        <v>541</v>
      </c>
      <c r="K217" s="21" t="s">
        <v>703</v>
      </c>
      <c r="L217" s="38">
        <v>197500</v>
      </c>
      <c r="M217" s="38"/>
      <c r="N217" s="38">
        <v>9828</v>
      </c>
      <c r="O217" s="38">
        <v>187672</v>
      </c>
      <c r="P217" s="38"/>
      <c r="Q217" s="38"/>
      <c r="R217" s="38"/>
      <c r="S217" s="55" t="s">
        <v>30</v>
      </c>
    </row>
    <row r="218" ht="45" customHeight="1" outlineLevel="1" spans="1:19">
      <c r="A218" s="16">
        <f>MAX($A$5:A217)+1</f>
        <v>199</v>
      </c>
      <c r="B218" s="17"/>
      <c r="C218" s="17"/>
      <c r="D218" s="17" t="s">
        <v>704</v>
      </c>
      <c r="E218" s="17">
        <v>1</v>
      </c>
      <c r="F218" s="21" t="s">
        <v>705</v>
      </c>
      <c r="G218" s="21"/>
      <c r="H218" s="17" t="s">
        <v>663</v>
      </c>
      <c r="I218" s="21" t="s">
        <v>163</v>
      </c>
      <c r="J218" s="20" t="s">
        <v>140</v>
      </c>
      <c r="K218" s="21" t="s">
        <v>706</v>
      </c>
      <c r="L218" s="38">
        <v>1715000</v>
      </c>
      <c r="M218" s="38"/>
      <c r="N218" s="38">
        <v>1715000</v>
      </c>
      <c r="O218" s="38"/>
      <c r="P218" s="38"/>
      <c r="Q218" s="38"/>
      <c r="R218" s="38"/>
      <c r="S218" s="55" t="s">
        <v>30</v>
      </c>
    </row>
    <row r="219" ht="71.1" customHeight="1" outlineLevel="1" spans="1:19">
      <c r="A219" s="16">
        <f>MAX($A$5:A218)+1</f>
        <v>200</v>
      </c>
      <c r="B219" s="17"/>
      <c r="C219" s="17"/>
      <c r="D219" s="17" t="s">
        <v>707</v>
      </c>
      <c r="E219" s="17">
        <v>1</v>
      </c>
      <c r="F219" s="21" t="s">
        <v>708</v>
      </c>
      <c r="G219" s="21"/>
      <c r="H219" s="17" t="s">
        <v>663</v>
      </c>
      <c r="I219" s="21" t="s">
        <v>709</v>
      </c>
      <c r="J219" s="17" t="s">
        <v>28</v>
      </c>
      <c r="K219" s="21" t="s">
        <v>710</v>
      </c>
      <c r="L219" s="42">
        <v>498000</v>
      </c>
      <c r="M219" s="38"/>
      <c r="N219" s="42"/>
      <c r="O219" s="38">
        <v>498000</v>
      </c>
      <c r="P219" s="38"/>
      <c r="Q219" s="38"/>
      <c r="R219" s="36"/>
      <c r="S219" s="55" t="s">
        <v>348</v>
      </c>
    </row>
    <row r="220" ht="68.1" customHeight="1" outlineLevel="1" spans="1:19">
      <c r="A220" s="16">
        <f>MAX($A$5:A219)+1</f>
        <v>201</v>
      </c>
      <c r="B220" s="17"/>
      <c r="C220" s="17"/>
      <c r="D220" s="17" t="s">
        <v>711</v>
      </c>
      <c r="E220" s="17">
        <v>1</v>
      </c>
      <c r="F220" s="21" t="s">
        <v>712</v>
      </c>
      <c r="G220" s="21"/>
      <c r="H220" s="17" t="s">
        <v>663</v>
      </c>
      <c r="I220" s="21" t="s">
        <v>713</v>
      </c>
      <c r="J220" s="17" t="s">
        <v>541</v>
      </c>
      <c r="K220" s="21" t="s">
        <v>714</v>
      </c>
      <c r="L220" s="42">
        <v>317000</v>
      </c>
      <c r="M220" s="38"/>
      <c r="N220" s="38"/>
      <c r="O220" s="38">
        <v>317000</v>
      </c>
      <c r="P220" s="38"/>
      <c r="Q220" s="38"/>
      <c r="R220" s="36"/>
      <c r="S220" s="55" t="s">
        <v>30</v>
      </c>
    </row>
    <row r="221" ht="45.95" customHeight="1" outlineLevel="1" spans="1:19">
      <c r="A221" s="16">
        <f>MAX($A$5:A220)+1</f>
        <v>202</v>
      </c>
      <c r="B221" s="17"/>
      <c r="C221" s="17"/>
      <c r="D221" s="17" t="s">
        <v>715</v>
      </c>
      <c r="E221" s="17">
        <v>1</v>
      </c>
      <c r="F221" s="21" t="s">
        <v>716</v>
      </c>
      <c r="G221" s="21"/>
      <c r="H221" s="17" t="s">
        <v>663</v>
      </c>
      <c r="I221" s="21" t="s">
        <v>717</v>
      </c>
      <c r="J221" s="20" t="s">
        <v>140</v>
      </c>
      <c r="K221" s="21" t="s">
        <v>718</v>
      </c>
      <c r="L221" s="42">
        <v>320000</v>
      </c>
      <c r="M221" s="38"/>
      <c r="N221" s="42">
        <v>60000</v>
      </c>
      <c r="O221" s="38">
        <v>260000</v>
      </c>
      <c r="P221" s="38"/>
      <c r="Q221" s="38"/>
      <c r="R221" s="36"/>
      <c r="S221" s="17" t="s">
        <v>30</v>
      </c>
    </row>
    <row r="222" ht="36.95" customHeight="1" outlineLevel="1" spans="1:19">
      <c r="A222" s="16">
        <f>MAX($A$5:A221)+1</f>
        <v>203</v>
      </c>
      <c r="B222" s="17"/>
      <c r="C222" s="17"/>
      <c r="D222" s="17" t="s">
        <v>719</v>
      </c>
      <c r="E222" s="17">
        <v>1</v>
      </c>
      <c r="F222" s="21" t="s">
        <v>720</v>
      </c>
      <c r="G222" s="21"/>
      <c r="H222" s="17" t="s">
        <v>663</v>
      </c>
      <c r="I222" s="21" t="s">
        <v>721</v>
      </c>
      <c r="J222" s="17" t="s">
        <v>28</v>
      </c>
      <c r="K222" s="21" t="s">
        <v>722</v>
      </c>
      <c r="L222" s="38">
        <v>50000</v>
      </c>
      <c r="M222" s="38"/>
      <c r="N222" s="38">
        <v>50000</v>
      </c>
      <c r="O222" s="38"/>
      <c r="P222" s="38"/>
      <c r="Q222" s="38"/>
      <c r="R222" s="38"/>
      <c r="S222" s="55" t="s">
        <v>442</v>
      </c>
    </row>
    <row r="223" ht="59.1" customHeight="1" outlineLevel="1" spans="1:19">
      <c r="A223" s="16">
        <f>MAX($A$5:A222)+1</f>
        <v>204</v>
      </c>
      <c r="B223" s="17"/>
      <c r="C223" s="17"/>
      <c r="D223" s="77" t="s">
        <v>723</v>
      </c>
      <c r="E223" s="17">
        <v>1</v>
      </c>
      <c r="F223" s="21" t="s">
        <v>724</v>
      </c>
      <c r="G223" s="21"/>
      <c r="H223" s="77" t="s">
        <v>663</v>
      </c>
      <c r="I223" s="21" t="s">
        <v>717</v>
      </c>
      <c r="J223" s="17" t="s">
        <v>541</v>
      </c>
      <c r="K223" s="21" t="s">
        <v>725</v>
      </c>
      <c r="L223" s="38">
        <v>8440</v>
      </c>
      <c r="M223" s="38"/>
      <c r="N223" s="38"/>
      <c r="O223" s="38">
        <v>8440</v>
      </c>
      <c r="P223" s="38"/>
      <c r="Q223" s="38"/>
      <c r="R223" s="38"/>
      <c r="S223" s="17" t="s">
        <v>30</v>
      </c>
    </row>
    <row r="224" s="3" customFormat="1" ht="30.95" customHeight="1" outlineLevel="1" spans="1:19">
      <c r="A224" s="26"/>
      <c r="B224" s="12"/>
      <c r="C224" s="12"/>
      <c r="D224" s="13" t="s">
        <v>130</v>
      </c>
      <c r="E224" s="13"/>
      <c r="F224" s="32"/>
      <c r="G224" s="32"/>
      <c r="H224" s="13"/>
      <c r="I224" s="32"/>
      <c r="J224" s="13"/>
      <c r="K224" s="32"/>
      <c r="L224" s="46">
        <f>SUM(L204:L223)</f>
        <v>10903683</v>
      </c>
      <c r="M224" s="46"/>
      <c r="N224" s="46"/>
      <c r="O224" s="46"/>
      <c r="P224" s="46"/>
      <c r="Q224" s="46"/>
      <c r="R224" s="46"/>
      <c r="S224" s="12"/>
    </row>
    <row r="225" ht="45" customHeight="1" outlineLevel="1" spans="1:19">
      <c r="A225" s="16">
        <f>MAX($A$5:A224)+1</f>
        <v>205</v>
      </c>
      <c r="B225" s="17"/>
      <c r="C225" s="17" t="s">
        <v>726</v>
      </c>
      <c r="D225" s="17" t="s">
        <v>727</v>
      </c>
      <c r="E225" s="17">
        <v>1</v>
      </c>
      <c r="F225" s="18" t="s">
        <v>728</v>
      </c>
      <c r="G225" s="24" t="s">
        <v>33</v>
      </c>
      <c r="H225" s="25" t="s">
        <v>26</v>
      </c>
      <c r="I225" s="21" t="s">
        <v>37</v>
      </c>
      <c r="J225" s="17" t="s">
        <v>28</v>
      </c>
      <c r="K225" s="21" t="s">
        <v>729</v>
      </c>
      <c r="L225" s="39">
        <v>134100</v>
      </c>
      <c r="M225" s="28">
        <v>80000</v>
      </c>
      <c r="N225" s="28"/>
      <c r="O225" s="28">
        <v>54100</v>
      </c>
      <c r="P225" s="28"/>
      <c r="Q225" s="28"/>
      <c r="R225" s="39"/>
      <c r="S225" s="25"/>
    </row>
    <row r="226" ht="59.1" customHeight="1" outlineLevel="1" spans="1:19">
      <c r="A226" s="16">
        <f>MAX($A$5:A225)+1</f>
        <v>206</v>
      </c>
      <c r="B226" s="17"/>
      <c r="C226" s="17"/>
      <c r="D226" s="17" t="s">
        <v>730</v>
      </c>
      <c r="E226" s="17">
        <v>1</v>
      </c>
      <c r="F226" s="21" t="s">
        <v>731</v>
      </c>
      <c r="G226" s="24"/>
      <c r="H226" s="25" t="s">
        <v>26</v>
      </c>
      <c r="I226" s="21" t="s">
        <v>732</v>
      </c>
      <c r="J226" s="17" t="s">
        <v>541</v>
      </c>
      <c r="K226" s="21" t="s">
        <v>733</v>
      </c>
      <c r="L226" s="39">
        <v>978763</v>
      </c>
      <c r="M226" s="28">
        <v>443744</v>
      </c>
      <c r="N226" s="28">
        <v>325000</v>
      </c>
      <c r="O226" s="28">
        <v>183019</v>
      </c>
      <c r="P226" s="28"/>
      <c r="Q226" s="28">
        <v>27000</v>
      </c>
      <c r="R226" s="39"/>
      <c r="S226" s="25" t="s">
        <v>734</v>
      </c>
    </row>
    <row r="227" ht="44.1" customHeight="1" outlineLevel="1" spans="1:19">
      <c r="A227" s="16">
        <f>MAX($A$5:A226)+1</f>
        <v>207</v>
      </c>
      <c r="B227" s="17"/>
      <c r="C227" s="17"/>
      <c r="D227" s="17" t="s">
        <v>735</v>
      </c>
      <c r="E227" s="17">
        <v>1</v>
      </c>
      <c r="F227" s="21" t="s">
        <v>736</v>
      </c>
      <c r="G227" s="24"/>
      <c r="H227" s="25" t="s">
        <v>26</v>
      </c>
      <c r="I227" s="21" t="s">
        <v>343</v>
      </c>
      <c r="J227" s="17" t="s">
        <v>28</v>
      </c>
      <c r="K227" s="21" t="s">
        <v>737</v>
      </c>
      <c r="L227" s="38">
        <v>56700</v>
      </c>
      <c r="M227" s="38">
        <v>55600</v>
      </c>
      <c r="N227" s="38"/>
      <c r="O227" s="38">
        <v>1100</v>
      </c>
      <c r="P227" s="38"/>
      <c r="Q227" s="38"/>
      <c r="R227" s="39"/>
      <c r="S227" s="25" t="s">
        <v>348</v>
      </c>
    </row>
    <row r="228" ht="42" customHeight="1" outlineLevel="1" spans="1:19">
      <c r="A228" s="16">
        <f>MAX($A$5:A227)+1</f>
        <v>208</v>
      </c>
      <c r="B228" s="17"/>
      <c r="C228" s="17"/>
      <c r="D228" s="20" t="s">
        <v>738</v>
      </c>
      <c r="E228" s="78">
        <v>1</v>
      </c>
      <c r="F228" s="18" t="s">
        <v>739</v>
      </c>
      <c r="G228" s="24"/>
      <c r="H228" s="25" t="s">
        <v>26</v>
      </c>
      <c r="I228" s="24" t="s">
        <v>343</v>
      </c>
      <c r="J228" s="17" t="s">
        <v>28</v>
      </c>
      <c r="K228" s="18" t="s">
        <v>740</v>
      </c>
      <c r="L228" s="38">
        <v>15400</v>
      </c>
      <c r="M228" s="38">
        <v>15400</v>
      </c>
      <c r="N228" s="38"/>
      <c r="O228" s="38"/>
      <c r="P228" s="38"/>
      <c r="Q228" s="38"/>
      <c r="R228" s="39"/>
      <c r="S228" s="17" t="s">
        <v>30</v>
      </c>
    </row>
    <row r="229" ht="45" customHeight="1" outlineLevel="1" spans="1:19">
      <c r="A229" s="16">
        <f>MAX($A$5:A228)+1</f>
        <v>209</v>
      </c>
      <c r="B229" s="17"/>
      <c r="C229" s="17"/>
      <c r="D229" s="73" t="s">
        <v>741</v>
      </c>
      <c r="E229" s="17">
        <v>1</v>
      </c>
      <c r="F229" s="18" t="s">
        <v>742</v>
      </c>
      <c r="G229" s="24" t="s">
        <v>33</v>
      </c>
      <c r="H229" s="79" t="s">
        <v>26</v>
      </c>
      <c r="I229" s="21" t="s">
        <v>343</v>
      </c>
      <c r="J229" s="17" t="s">
        <v>28</v>
      </c>
      <c r="K229" s="21" t="s">
        <v>743</v>
      </c>
      <c r="L229" s="38">
        <v>4000</v>
      </c>
      <c r="M229" s="38">
        <v>4000</v>
      </c>
      <c r="N229" s="38"/>
      <c r="O229" s="38"/>
      <c r="P229" s="38"/>
      <c r="Q229" s="38"/>
      <c r="R229" s="39"/>
      <c r="S229" s="25" t="s">
        <v>121</v>
      </c>
    </row>
    <row r="230" s="3" customFormat="1" ht="26.1" customHeight="1" outlineLevel="1" spans="1:19">
      <c r="A230" s="26"/>
      <c r="B230" s="12"/>
      <c r="C230" s="12"/>
      <c r="D230" s="13" t="s">
        <v>130</v>
      </c>
      <c r="E230" s="13"/>
      <c r="F230" s="32"/>
      <c r="G230" s="32"/>
      <c r="H230" s="13"/>
      <c r="I230" s="32"/>
      <c r="J230" s="13"/>
      <c r="K230" s="32"/>
      <c r="L230" s="46">
        <f>SUM(L225:L229)</f>
        <v>1188963</v>
      </c>
      <c r="M230" s="46"/>
      <c r="N230" s="46"/>
      <c r="O230" s="46"/>
      <c r="P230" s="46"/>
      <c r="Q230" s="46"/>
      <c r="R230" s="49"/>
      <c r="S230" s="35"/>
    </row>
    <row r="231" ht="54.95" customHeight="1" outlineLevel="1" spans="1:19">
      <c r="A231" s="16">
        <f>MAX($A$5:A230)+1</f>
        <v>210</v>
      </c>
      <c r="B231" s="17"/>
      <c r="C231" s="17" t="s">
        <v>744</v>
      </c>
      <c r="D231" s="17" t="s">
        <v>745</v>
      </c>
      <c r="E231" s="17">
        <v>1</v>
      </c>
      <c r="F231" s="80" t="s">
        <v>746</v>
      </c>
      <c r="G231" s="80" t="s">
        <v>747</v>
      </c>
      <c r="H231" s="17" t="s">
        <v>748</v>
      </c>
      <c r="I231" s="21" t="s">
        <v>749</v>
      </c>
      <c r="J231" s="17" t="s">
        <v>28</v>
      </c>
      <c r="K231" s="21" t="s">
        <v>750</v>
      </c>
      <c r="L231" s="38">
        <f>78*10000</f>
        <v>780000</v>
      </c>
      <c r="M231" s="38"/>
      <c r="N231" s="38"/>
      <c r="O231" s="38"/>
      <c r="P231" s="38"/>
      <c r="Q231" s="38"/>
      <c r="R231" s="38">
        <f>78*10000</f>
        <v>780000</v>
      </c>
      <c r="S231" s="17" t="s">
        <v>751</v>
      </c>
    </row>
    <row r="232" ht="51" customHeight="1" outlineLevel="1" spans="1:19">
      <c r="A232" s="16">
        <f>MAX($A$5:A231)+1</f>
        <v>211</v>
      </c>
      <c r="B232" s="17"/>
      <c r="C232" s="17"/>
      <c r="D232" s="17"/>
      <c r="E232" s="17">
        <v>2</v>
      </c>
      <c r="F232" s="80" t="s">
        <v>752</v>
      </c>
      <c r="G232" s="24" t="s">
        <v>753</v>
      </c>
      <c r="H232" s="25" t="s">
        <v>26</v>
      </c>
      <c r="I232" s="21" t="s">
        <v>754</v>
      </c>
      <c r="J232" s="20" t="s">
        <v>140</v>
      </c>
      <c r="K232" s="89" t="s">
        <v>755</v>
      </c>
      <c r="L232" s="38">
        <v>22000</v>
      </c>
      <c r="M232" s="38">
        <v>8011</v>
      </c>
      <c r="N232" s="38"/>
      <c r="O232" s="38"/>
      <c r="P232" s="38"/>
      <c r="Q232" s="38"/>
      <c r="R232" s="38">
        <v>13989</v>
      </c>
      <c r="S232" s="17" t="s">
        <v>30</v>
      </c>
    </row>
    <row r="233" ht="32.1" customHeight="1" outlineLevel="1" spans="1:19">
      <c r="A233" s="16">
        <f>MAX($A$5:A232)+1</f>
        <v>212</v>
      </c>
      <c r="B233" s="17"/>
      <c r="C233" s="17"/>
      <c r="D233" s="17" t="s">
        <v>756</v>
      </c>
      <c r="E233" s="17">
        <v>1</v>
      </c>
      <c r="F233" s="80" t="s">
        <v>757</v>
      </c>
      <c r="G233" s="24"/>
      <c r="H233" s="17" t="s">
        <v>748</v>
      </c>
      <c r="I233" s="21" t="s">
        <v>343</v>
      </c>
      <c r="J233" s="20" t="s">
        <v>28</v>
      </c>
      <c r="K233" s="76" t="s">
        <v>758</v>
      </c>
      <c r="L233" s="38">
        <v>498025</v>
      </c>
      <c r="M233" s="38"/>
      <c r="N233" s="38"/>
      <c r="O233" s="38"/>
      <c r="P233" s="38"/>
      <c r="Q233" s="38"/>
      <c r="R233" s="38">
        <v>498025</v>
      </c>
      <c r="S233" s="17" t="s">
        <v>200</v>
      </c>
    </row>
    <row r="234" ht="30.95" customHeight="1" outlineLevel="1" spans="1:19">
      <c r="A234" s="16">
        <f>MAX($A$5:A233)+1</f>
        <v>213</v>
      </c>
      <c r="B234" s="17"/>
      <c r="C234" s="17"/>
      <c r="D234" s="17" t="s">
        <v>759</v>
      </c>
      <c r="E234" s="81">
        <v>1</v>
      </c>
      <c r="F234" s="82" t="s">
        <v>760</v>
      </c>
      <c r="G234" s="82"/>
      <c r="H234" s="17" t="s">
        <v>748</v>
      </c>
      <c r="I234" s="82" t="s">
        <v>761</v>
      </c>
      <c r="J234" s="17" t="s">
        <v>28</v>
      </c>
      <c r="K234" s="82" t="s">
        <v>762</v>
      </c>
      <c r="L234" s="90">
        <v>121000</v>
      </c>
      <c r="M234" s="38"/>
      <c r="N234" s="38"/>
      <c r="O234" s="38"/>
      <c r="P234" s="38"/>
      <c r="Q234" s="38"/>
      <c r="R234" s="90">
        <v>121000</v>
      </c>
      <c r="S234" s="17" t="s">
        <v>121</v>
      </c>
    </row>
    <row r="235" ht="120" customHeight="1" outlineLevel="1" spans="1:19">
      <c r="A235" s="16">
        <f>MAX($A$5:A234)+1</f>
        <v>214</v>
      </c>
      <c r="B235" s="17"/>
      <c r="C235" s="17"/>
      <c r="D235" s="17" t="s">
        <v>763</v>
      </c>
      <c r="E235" s="83">
        <v>1</v>
      </c>
      <c r="F235" s="80" t="s">
        <v>764</v>
      </c>
      <c r="G235" s="80"/>
      <c r="H235" s="17" t="s">
        <v>748</v>
      </c>
      <c r="I235" s="80" t="s">
        <v>765</v>
      </c>
      <c r="J235" s="17" t="s">
        <v>28</v>
      </c>
      <c r="K235" s="80" t="s">
        <v>766</v>
      </c>
      <c r="L235" s="90">
        <v>95974</v>
      </c>
      <c r="M235" s="38"/>
      <c r="N235" s="38"/>
      <c r="O235" s="38"/>
      <c r="P235" s="38"/>
      <c r="Q235" s="38"/>
      <c r="R235" s="90">
        <v>95974</v>
      </c>
      <c r="S235" s="83" t="s">
        <v>58</v>
      </c>
    </row>
    <row r="236" ht="51.95" customHeight="1" outlineLevel="1" spans="1:19">
      <c r="A236" s="16">
        <f>MAX($A$5:A235)+1</f>
        <v>215</v>
      </c>
      <c r="B236" s="17"/>
      <c r="C236" s="17"/>
      <c r="D236" s="17" t="s">
        <v>767</v>
      </c>
      <c r="E236" s="83">
        <v>1</v>
      </c>
      <c r="F236" s="80" t="s">
        <v>768</v>
      </c>
      <c r="G236" s="80"/>
      <c r="H236" s="17" t="s">
        <v>342</v>
      </c>
      <c r="I236" s="80" t="s">
        <v>769</v>
      </c>
      <c r="J236" s="83" t="s">
        <v>28</v>
      </c>
      <c r="K236" s="80" t="s">
        <v>770</v>
      </c>
      <c r="L236" s="90">
        <v>14600</v>
      </c>
      <c r="M236" s="38"/>
      <c r="N236" s="38"/>
      <c r="O236" s="38"/>
      <c r="P236" s="38"/>
      <c r="Q236" s="38"/>
      <c r="R236" s="90">
        <v>14600</v>
      </c>
      <c r="S236" s="83" t="s">
        <v>30</v>
      </c>
    </row>
    <row r="237" ht="47.1" customHeight="1" outlineLevel="1" spans="1:19">
      <c r="A237" s="16">
        <f>MAX($A$5:A236)+1</f>
        <v>216</v>
      </c>
      <c r="B237" s="17"/>
      <c r="C237" s="17"/>
      <c r="D237" s="17" t="s">
        <v>771</v>
      </c>
      <c r="E237" s="17">
        <v>1</v>
      </c>
      <c r="F237" s="80" t="s">
        <v>772</v>
      </c>
      <c r="G237" s="80" t="s">
        <v>181</v>
      </c>
      <c r="H237" s="17" t="s">
        <v>342</v>
      </c>
      <c r="I237" s="80" t="s">
        <v>203</v>
      </c>
      <c r="J237" s="83" t="s">
        <v>28</v>
      </c>
      <c r="K237" s="80" t="s">
        <v>773</v>
      </c>
      <c r="L237" s="90">
        <v>150000</v>
      </c>
      <c r="M237" s="38"/>
      <c r="N237" s="38"/>
      <c r="O237" s="38"/>
      <c r="P237" s="90">
        <v>150000</v>
      </c>
      <c r="Q237" s="38"/>
      <c r="R237" s="38"/>
      <c r="S237" s="83" t="s">
        <v>93</v>
      </c>
    </row>
    <row r="238" ht="86.1" customHeight="1" outlineLevel="1" spans="1:19">
      <c r="A238" s="16">
        <f>MAX($A$5:A237)+1</f>
        <v>217</v>
      </c>
      <c r="B238" s="17"/>
      <c r="C238" s="17"/>
      <c r="D238" s="17" t="s">
        <v>774</v>
      </c>
      <c r="E238" s="17">
        <v>1</v>
      </c>
      <c r="F238" s="80" t="s">
        <v>775</v>
      </c>
      <c r="G238" s="80"/>
      <c r="H238" s="17" t="s">
        <v>342</v>
      </c>
      <c r="I238" s="80" t="s">
        <v>776</v>
      </c>
      <c r="J238" s="83" t="s">
        <v>541</v>
      </c>
      <c r="K238" s="80" t="s">
        <v>777</v>
      </c>
      <c r="L238" s="90">
        <v>13383</v>
      </c>
      <c r="M238" s="38"/>
      <c r="N238" s="38"/>
      <c r="O238" s="38"/>
      <c r="P238" s="90">
        <v>13383</v>
      </c>
      <c r="Q238" s="38"/>
      <c r="R238" s="38"/>
      <c r="S238" s="83" t="s">
        <v>30</v>
      </c>
    </row>
    <row r="239" ht="83.1" customHeight="1" outlineLevel="1" spans="1:19">
      <c r="A239" s="16">
        <f>MAX($A$5:A238)+1</f>
        <v>218</v>
      </c>
      <c r="B239" s="17"/>
      <c r="C239" s="17"/>
      <c r="D239" s="77" t="s">
        <v>778</v>
      </c>
      <c r="E239" s="17">
        <v>1</v>
      </c>
      <c r="F239" s="80" t="s">
        <v>779</v>
      </c>
      <c r="G239" s="80"/>
      <c r="H239" s="77" t="s">
        <v>342</v>
      </c>
      <c r="I239" s="80" t="s">
        <v>780</v>
      </c>
      <c r="J239" s="20" t="s">
        <v>541</v>
      </c>
      <c r="K239" s="80" t="s">
        <v>781</v>
      </c>
      <c r="L239" s="90">
        <v>24108</v>
      </c>
      <c r="M239" s="38"/>
      <c r="N239" s="38"/>
      <c r="O239" s="38"/>
      <c r="P239" s="90">
        <v>24108</v>
      </c>
      <c r="Q239" s="38"/>
      <c r="R239" s="38"/>
      <c r="S239" s="83" t="s">
        <v>30</v>
      </c>
    </row>
    <row r="240" s="3" customFormat="1" ht="30" customHeight="1" outlineLevel="1" spans="1:19">
      <c r="A240" s="26"/>
      <c r="B240" s="12"/>
      <c r="C240" s="12"/>
      <c r="D240" s="13" t="s">
        <v>130</v>
      </c>
      <c r="E240" s="13"/>
      <c r="F240" s="32"/>
      <c r="G240" s="32"/>
      <c r="H240" s="13"/>
      <c r="I240" s="32"/>
      <c r="J240" s="13"/>
      <c r="K240" s="32"/>
      <c r="L240" s="46">
        <f>SUM(L231:L239)</f>
        <v>1719090</v>
      </c>
      <c r="M240" s="46"/>
      <c r="N240" s="46"/>
      <c r="O240" s="46"/>
      <c r="P240" s="91"/>
      <c r="Q240" s="46"/>
      <c r="R240" s="46"/>
      <c r="S240" s="95"/>
    </row>
    <row r="241" ht="75" customHeight="1" outlineLevel="1" spans="1:19">
      <c r="A241" s="16">
        <f>MAX($A$5:A240)+1</f>
        <v>219</v>
      </c>
      <c r="B241" s="17"/>
      <c r="C241" s="17" t="s">
        <v>782</v>
      </c>
      <c r="D241" s="59" t="s">
        <v>783</v>
      </c>
      <c r="E241" s="17">
        <v>1</v>
      </c>
      <c r="F241" s="60" t="s">
        <v>784</v>
      </c>
      <c r="G241" s="60" t="s">
        <v>785</v>
      </c>
      <c r="H241" s="59" t="s">
        <v>786</v>
      </c>
      <c r="I241" s="60" t="s">
        <v>354</v>
      </c>
      <c r="J241" s="59" t="s">
        <v>28</v>
      </c>
      <c r="K241" s="60" t="s">
        <v>787</v>
      </c>
      <c r="L241" s="66">
        <v>20000</v>
      </c>
      <c r="M241" s="66"/>
      <c r="N241" s="66"/>
      <c r="O241" s="66"/>
      <c r="P241" s="66">
        <v>20000</v>
      </c>
      <c r="Q241" s="66"/>
      <c r="R241" s="66"/>
      <c r="S241" s="59" t="s">
        <v>30</v>
      </c>
    </row>
    <row r="242" ht="36.95" customHeight="1" outlineLevel="1" spans="1:19">
      <c r="A242" s="16">
        <f>MAX($A$5:A241)+1</f>
        <v>220</v>
      </c>
      <c r="B242" s="17"/>
      <c r="C242" s="17"/>
      <c r="D242" s="17" t="s">
        <v>788</v>
      </c>
      <c r="E242" s="17">
        <v>2</v>
      </c>
      <c r="F242" s="60" t="s">
        <v>789</v>
      </c>
      <c r="G242" s="60"/>
      <c r="H242" s="17" t="s">
        <v>342</v>
      </c>
      <c r="I242" s="21" t="s">
        <v>163</v>
      </c>
      <c r="J242" s="59" t="s">
        <v>28</v>
      </c>
      <c r="K242" s="60" t="s">
        <v>790</v>
      </c>
      <c r="L242" s="66">
        <v>80000</v>
      </c>
      <c r="M242" s="66"/>
      <c r="N242" s="66"/>
      <c r="O242" s="66"/>
      <c r="P242" s="66">
        <v>80000</v>
      </c>
      <c r="Q242" s="66"/>
      <c r="R242" s="66"/>
      <c r="S242" s="17" t="s">
        <v>30</v>
      </c>
    </row>
    <row r="243" ht="42" customHeight="1" outlineLevel="1" spans="1:19">
      <c r="A243" s="16">
        <f>MAX($A$5:A242)+1</f>
        <v>221</v>
      </c>
      <c r="B243" s="17"/>
      <c r="C243" s="17"/>
      <c r="D243" s="17" t="s">
        <v>791</v>
      </c>
      <c r="E243" s="59">
        <v>3</v>
      </c>
      <c r="F243" s="60" t="s">
        <v>792</v>
      </c>
      <c r="G243" s="21"/>
      <c r="H243" s="17" t="s">
        <v>342</v>
      </c>
      <c r="I243" s="21" t="s">
        <v>163</v>
      </c>
      <c r="J243" s="59" t="s">
        <v>28</v>
      </c>
      <c r="K243" s="60" t="s">
        <v>793</v>
      </c>
      <c r="L243" s="38">
        <v>12000</v>
      </c>
      <c r="M243" s="38"/>
      <c r="N243" s="38"/>
      <c r="O243" s="38"/>
      <c r="P243" s="38">
        <v>12000</v>
      </c>
      <c r="Q243" s="38"/>
      <c r="R243" s="38"/>
      <c r="S243" s="17" t="s">
        <v>30</v>
      </c>
    </row>
    <row r="244" ht="44.1" customHeight="1" outlineLevel="1" spans="1:19">
      <c r="A244" s="16">
        <f>MAX($A$5:A243)+1</f>
        <v>222</v>
      </c>
      <c r="B244" s="17"/>
      <c r="C244" s="17"/>
      <c r="D244" s="17" t="s">
        <v>794</v>
      </c>
      <c r="E244" s="17">
        <v>4</v>
      </c>
      <c r="F244" s="21" t="s">
        <v>795</v>
      </c>
      <c r="G244" s="21"/>
      <c r="H244" s="17" t="s">
        <v>342</v>
      </c>
      <c r="I244" s="21" t="s">
        <v>163</v>
      </c>
      <c r="J244" s="59" t="s">
        <v>28</v>
      </c>
      <c r="K244" s="21" t="s">
        <v>796</v>
      </c>
      <c r="L244" s="38">
        <v>6950</v>
      </c>
      <c r="M244" s="38"/>
      <c r="N244" s="38"/>
      <c r="O244" s="38"/>
      <c r="P244" s="38">
        <v>6950</v>
      </c>
      <c r="Q244" s="38"/>
      <c r="R244" s="38"/>
      <c r="S244" s="17" t="s">
        <v>30</v>
      </c>
    </row>
    <row r="245" ht="44.1" customHeight="1" outlineLevel="1" spans="1:19">
      <c r="A245" s="16">
        <f>MAX($A$5:A244)+1</f>
        <v>223</v>
      </c>
      <c r="B245" s="17"/>
      <c r="C245" s="17"/>
      <c r="D245" s="77" t="s">
        <v>797</v>
      </c>
      <c r="E245" s="17">
        <v>5</v>
      </c>
      <c r="F245" s="21" t="s">
        <v>798</v>
      </c>
      <c r="G245" s="21"/>
      <c r="H245" s="77" t="s">
        <v>342</v>
      </c>
      <c r="I245" s="21" t="s">
        <v>163</v>
      </c>
      <c r="J245" s="59" t="s">
        <v>28</v>
      </c>
      <c r="K245" s="21" t="s">
        <v>799</v>
      </c>
      <c r="L245" s="38">
        <v>151290</v>
      </c>
      <c r="M245" s="38"/>
      <c r="N245" s="38"/>
      <c r="O245" s="38"/>
      <c r="P245" s="38">
        <v>151290</v>
      </c>
      <c r="Q245" s="38"/>
      <c r="R245" s="38"/>
      <c r="S245" s="17" t="s">
        <v>30</v>
      </c>
    </row>
    <row r="246" s="3" customFormat="1" ht="24.95" customHeight="1" outlineLevel="1" spans="1:19">
      <c r="A246" s="26"/>
      <c r="B246" s="12"/>
      <c r="C246" s="12"/>
      <c r="D246" s="13" t="s">
        <v>130</v>
      </c>
      <c r="E246" s="13"/>
      <c r="F246" s="32"/>
      <c r="G246" s="32"/>
      <c r="H246" s="13"/>
      <c r="I246" s="32"/>
      <c r="J246" s="13"/>
      <c r="K246" s="32"/>
      <c r="L246" s="46">
        <f>SUM(L241:L245)</f>
        <v>270240</v>
      </c>
      <c r="M246" s="46"/>
      <c r="N246" s="46"/>
      <c r="O246" s="46"/>
      <c r="P246" s="46"/>
      <c r="Q246" s="46"/>
      <c r="R246" s="46"/>
      <c r="S246" s="12"/>
    </row>
    <row r="247" s="3" customFormat="1" ht="30.95" customHeight="1" outlineLevel="1" spans="1:19">
      <c r="A247" s="26"/>
      <c r="B247" s="12"/>
      <c r="C247" s="12" t="s">
        <v>205</v>
      </c>
      <c r="D247" s="12"/>
      <c r="E247" s="12"/>
      <c r="F247" s="27"/>
      <c r="G247" s="27"/>
      <c r="H247" s="12"/>
      <c r="I247" s="27"/>
      <c r="J247" s="12"/>
      <c r="K247" s="27"/>
      <c r="L247" s="46">
        <f>SUM(M247:R247)</f>
        <v>14081976</v>
      </c>
      <c r="M247" s="46">
        <f t="shared" ref="M247:R247" si="3">SUM(M204:M245)</f>
        <v>1061755</v>
      </c>
      <c r="N247" s="46">
        <f t="shared" si="3"/>
        <v>5541818</v>
      </c>
      <c r="O247" s="46">
        <f t="shared" si="3"/>
        <v>2948141</v>
      </c>
      <c r="P247" s="46">
        <f t="shared" si="3"/>
        <v>2979674</v>
      </c>
      <c r="Q247" s="46">
        <f t="shared" si="3"/>
        <v>27000</v>
      </c>
      <c r="R247" s="46">
        <f t="shared" si="3"/>
        <v>1523588</v>
      </c>
      <c r="S247" s="12"/>
    </row>
    <row r="248" ht="36" customHeight="1" outlineLevel="1" spans="1:16374">
      <c r="A248" s="84"/>
      <c r="B248" s="12" t="s">
        <v>800</v>
      </c>
      <c r="C248" s="12"/>
      <c r="D248" s="12"/>
      <c r="E248" s="17"/>
      <c r="F248" s="21"/>
      <c r="G248" s="21"/>
      <c r="H248" s="17"/>
      <c r="I248" s="21"/>
      <c r="J248" s="17"/>
      <c r="K248" s="21"/>
      <c r="L248" s="38"/>
      <c r="M248" s="38"/>
      <c r="N248" s="38"/>
      <c r="O248" s="38"/>
      <c r="P248" s="38"/>
      <c r="Q248" s="38"/>
      <c r="R248" s="38"/>
      <c r="S248" s="17"/>
      <c r="XEH248" s="4"/>
      <c r="XEI248" s="4"/>
      <c r="XEJ248" s="4"/>
      <c r="XEK248" s="4"/>
      <c r="XEL248" s="4"/>
      <c r="XEM248" s="4"/>
      <c r="XEN248" s="4"/>
      <c r="XEO248" s="4"/>
      <c r="XEP248" s="4"/>
      <c r="XEQ248" s="4"/>
      <c r="XER248" s="4"/>
      <c r="XES248" s="4"/>
      <c r="XET248" s="4"/>
    </row>
    <row r="249" ht="48" customHeight="1" outlineLevel="1" spans="1:16374">
      <c r="A249" s="16">
        <f>MAX($A$5:A248)+1</f>
        <v>224</v>
      </c>
      <c r="B249" s="17" t="s">
        <v>800</v>
      </c>
      <c r="C249" s="17" t="s">
        <v>801</v>
      </c>
      <c r="D249" s="17" t="s">
        <v>802</v>
      </c>
      <c r="E249" s="20">
        <v>2</v>
      </c>
      <c r="F249" s="19" t="s">
        <v>803</v>
      </c>
      <c r="G249" s="19" t="s">
        <v>804</v>
      </c>
      <c r="H249" s="85" t="s">
        <v>805</v>
      </c>
      <c r="I249" s="86" t="s">
        <v>354</v>
      </c>
      <c r="J249" s="92" t="s">
        <v>28</v>
      </c>
      <c r="K249" s="86" t="s">
        <v>806</v>
      </c>
      <c r="L249" s="28">
        <v>15000</v>
      </c>
      <c r="M249" s="28"/>
      <c r="N249" s="28"/>
      <c r="O249" s="28">
        <v>15000</v>
      </c>
      <c r="P249" s="28"/>
      <c r="Q249" s="28"/>
      <c r="R249" s="28"/>
      <c r="S249" s="25" t="s">
        <v>348</v>
      </c>
      <c r="XEH249" s="4"/>
      <c r="XEI249" s="4"/>
      <c r="XEJ249" s="4"/>
      <c r="XEK249" s="4"/>
      <c r="XEL249" s="4"/>
      <c r="XEM249" s="4"/>
      <c r="XEN249" s="4"/>
      <c r="XEO249" s="4"/>
      <c r="XEP249" s="4"/>
      <c r="XEQ249" s="4"/>
      <c r="XER249" s="4"/>
      <c r="XES249" s="4"/>
      <c r="XET249" s="4"/>
    </row>
    <row r="250" ht="42" customHeight="1" outlineLevel="1" spans="1:16374">
      <c r="A250" s="16">
        <f>MAX($A$5:A249)+1</f>
        <v>225</v>
      </c>
      <c r="B250" s="17"/>
      <c r="C250" s="17"/>
      <c r="D250" s="17"/>
      <c r="E250" s="20">
        <v>1</v>
      </c>
      <c r="F250" s="19" t="s">
        <v>807</v>
      </c>
      <c r="G250" s="86" t="s">
        <v>808</v>
      </c>
      <c r="H250" s="85" t="s">
        <v>809</v>
      </c>
      <c r="I250" s="24" t="s">
        <v>354</v>
      </c>
      <c r="J250" s="25" t="s">
        <v>28</v>
      </c>
      <c r="K250" s="86" t="s">
        <v>810</v>
      </c>
      <c r="L250" s="28">
        <v>12000</v>
      </c>
      <c r="M250" s="28"/>
      <c r="N250" s="28"/>
      <c r="O250" s="28">
        <v>12000</v>
      </c>
      <c r="P250" s="28"/>
      <c r="Q250" s="28"/>
      <c r="R250" s="28"/>
      <c r="S250" s="25" t="s">
        <v>442</v>
      </c>
      <c r="XEH250" s="4"/>
      <c r="XEI250" s="4"/>
      <c r="XEJ250" s="4"/>
      <c r="XEK250" s="4"/>
      <c r="XEL250" s="4"/>
      <c r="XEM250" s="4"/>
      <c r="XEN250" s="4"/>
      <c r="XEO250" s="4"/>
      <c r="XEP250" s="4"/>
      <c r="XEQ250" s="4"/>
      <c r="XER250" s="4"/>
      <c r="XES250" s="4"/>
      <c r="XET250" s="4"/>
    </row>
    <row r="251" ht="44.1" customHeight="1" outlineLevel="1" spans="1:16374">
      <c r="A251" s="16">
        <f>MAX($A$5:A250)+1</f>
        <v>226</v>
      </c>
      <c r="B251" s="17"/>
      <c r="C251" s="17"/>
      <c r="D251" s="17"/>
      <c r="E251" s="20">
        <v>3</v>
      </c>
      <c r="F251" s="86" t="s">
        <v>811</v>
      </c>
      <c r="G251" s="86" t="s">
        <v>812</v>
      </c>
      <c r="H251" s="85"/>
      <c r="I251" s="86" t="s">
        <v>354</v>
      </c>
      <c r="J251" s="92" t="s">
        <v>28</v>
      </c>
      <c r="K251" s="86" t="s">
        <v>813</v>
      </c>
      <c r="L251" s="38">
        <v>5000</v>
      </c>
      <c r="M251" s="38">
        <v>3000</v>
      </c>
      <c r="N251" s="38"/>
      <c r="O251" s="38">
        <v>2000</v>
      </c>
      <c r="P251" s="38"/>
      <c r="Q251" s="38"/>
      <c r="R251" s="36"/>
      <c r="S251" s="96" t="s">
        <v>442</v>
      </c>
      <c r="XEH251" s="4"/>
      <c r="XEI251" s="4"/>
      <c r="XEJ251" s="4"/>
      <c r="XEK251" s="4"/>
      <c r="XEL251" s="4"/>
      <c r="XEM251" s="4"/>
      <c r="XEN251" s="4"/>
      <c r="XEO251" s="4"/>
      <c r="XEP251" s="4"/>
      <c r="XEQ251" s="4"/>
      <c r="XER251" s="4"/>
      <c r="XES251" s="4"/>
      <c r="XET251" s="4"/>
    </row>
    <row r="252" ht="74.1" customHeight="1" outlineLevel="1" spans="1:16374">
      <c r="A252" s="16">
        <f>MAX($A$5:A251)+1</f>
        <v>227</v>
      </c>
      <c r="B252" s="17"/>
      <c r="C252" s="17"/>
      <c r="D252" s="17"/>
      <c r="E252" s="20">
        <v>4</v>
      </c>
      <c r="F252" s="86" t="s">
        <v>814</v>
      </c>
      <c r="G252" s="86" t="s">
        <v>815</v>
      </c>
      <c r="H252" s="85"/>
      <c r="I252" s="86" t="s">
        <v>816</v>
      </c>
      <c r="J252" s="17" t="s">
        <v>498</v>
      </c>
      <c r="K252" s="86" t="s">
        <v>817</v>
      </c>
      <c r="L252" s="38">
        <v>63350</v>
      </c>
      <c r="M252" s="38">
        <v>18000</v>
      </c>
      <c r="N252" s="38"/>
      <c r="O252" s="38">
        <v>45350</v>
      </c>
      <c r="P252" s="38"/>
      <c r="Q252" s="38"/>
      <c r="R252" s="38"/>
      <c r="S252" s="96" t="s">
        <v>30</v>
      </c>
      <c r="XEH252" s="4"/>
      <c r="XEI252" s="4"/>
      <c r="XEJ252" s="4"/>
      <c r="XEK252" s="4"/>
      <c r="XEL252" s="4"/>
      <c r="XEM252" s="4"/>
      <c r="XEN252" s="4"/>
      <c r="XEO252" s="4"/>
      <c r="XEP252" s="4"/>
      <c r="XEQ252" s="4"/>
      <c r="XER252" s="4"/>
      <c r="XES252" s="4"/>
      <c r="XET252" s="4"/>
    </row>
    <row r="253" ht="65.1" customHeight="1" outlineLevel="1" spans="1:16374">
      <c r="A253" s="16">
        <f>MAX($A$5:A252)+1</f>
        <v>228</v>
      </c>
      <c r="B253" s="17"/>
      <c r="C253" s="17"/>
      <c r="D253" s="17"/>
      <c r="E253" s="20">
        <v>5</v>
      </c>
      <c r="F253" s="87" t="s">
        <v>818</v>
      </c>
      <c r="G253" s="86" t="s">
        <v>819</v>
      </c>
      <c r="H253" s="85"/>
      <c r="I253" s="86" t="s">
        <v>820</v>
      </c>
      <c r="J253" s="17" t="s">
        <v>498</v>
      </c>
      <c r="K253" s="93" t="s">
        <v>821</v>
      </c>
      <c r="L253" s="38">
        <v>145950</v>
      </c>
      <c r="M253" s="38">
        <v>50000</v>
      </c>
      <c r="N253" s="38">
        <v>30000</v>
      </c>
      <c r="O253" s="38">
        <v>65950</v>
      </c>
      <c r="P253" s="38"/>
      <c r="Q253" s="38"/>
      <c r="R253" s="38"/>
      <c r="S253" s="96" t="s">
        <v>30</v>
      </c>
      <c r="XEH253" s="4"/>
      <c r="XEI253" s="4"/>
      <c r="XEJ253" s="4"/>
      <c r="XEK253" s="4"/>
      <c r="XEL253" s="4"/>
      <c r="XEM253" s="4"/>
      <c r="XEN253" s="4"/>
      <c r="XEO253" s="4"/>
      <c r="XEP253" s="4"/>
      <c r="XEQ253" s="4"/>
      <c r="XER253" s="4"/>
      <c r="XES253" s="4"/>
      <c r="XET253" s="4"/>
    </row>
    <row r="254" ht="83.1" customHeight="1" outlineLevel="1" spans="1:16374">
      <c r="A254" s="16">
        <f>MAX($A$5:A253)+1</f>
        <v>229</v>
      </c>
      <c r="B254" s="17"/>
      <c r="C254" s="17"/>
      <c r="D254" s="17"/>
      <c r="E254" s="20">
        <v>6</v>
      </c>
      <c r="F254" s="86" t="s">
        <v>822</v>
      </c>
      <c r="G254" s="86" t="s">
        <v>823</v>
      </c>
      <c r="H254" s="85"/>
      <c r="I254" s="86" t="s">
        <v>820</v>
      </c>
      <c r="J254" s="17" t="s">
        <v>498</v>
      </c>
      <c r="K254" s="86" t="s">
        <v>824</v>
      </c>
      <c r="L254" s="38">
        <v>58750</v>
      </c>
      <c r="M254" s="38">
        <v>8750</v>
      </c>
      <c r="N254" s="38">
        <v>20000</v>
      </c>
      <c r="O254" s="38">
        <v>30000</v>
      </c>
      <c r="P254" s="38"/>
      <c r="Q254" s="38"/>
      <c r="R254" s="38"/>
      <c r="S254" s="96" t="s">
        <v>30</v>
      </c>
      <c r="XEH254" s="4"/>
      <c r="XEI254" s="4"/>
      <c r="XEJ254" s="4"/>
      <c r="XEK254" s="4"/>
      <c r="XEL254" s="4"/>
      <c r="XEM254" s="4"/>
      <c r="XEN254" s="4"/>
      <c r="XEO254" s="4"/>
      <c r="XEP254" s="4"/>
      <c r="XEQ254" s="4"/>
      <c r="XER254" s="4"/>
      <c r="XES254" s="4"/>
      <c r="XET254" s="4"/>
    </row>
    <row r="255" ht="87" customHeight="1" outlineLevel="1" spans="1:16374">
      <c r="A255" s="16">
        <f>MAX($A$5:A254)+1</f>
        <v>230</v>
      </c>
      <c r="B255" s="17"/>
      <c r="C255" s="17"/>
      <c r="D255" s="17"/>
      <c r="E255" s="20">
        <v>7</v>
      </c>
      <c r="F255" s="86" t="s">
        <v>825</v>
      </c>
      <c r="G255" s="86" t="s">
        <v>826</v>
      </c>
      <c r="H255" s="85"/>
      <c r="I255" s="86" t="s">
        <v>820</v>
      </c>
      <c r="J255" s="20" t="s">
        <v>140</v>
      </c>
      <c r="K255" s="86" t="s">
        <v>827</v>
      </c>
      <c r="L255" s="38">
        <v>29690</v>
      </c>
      <c r="M255" s="38">
        <v>22000</v>
      </c>
      <c r="N255" s="38">
        <v>7690</v>
      </c>
      <c r="O255" s="38"/>
      <c r="P255" s="38"/>
      <c r="Q255" s="38"/>
      <c r="R255" s="38"/>
      <c r="S255" s="96" t="s">
        <v>30</v>
      </c>
      <c r="XEH255" s="4"/>
      <c r="XEI255" s="4"/>
      <c r="XEJ255" s="4"/>
      <c r="XEK255" s="4"/>
      <c r="XEL255" s="4"/>
      <c r="XEM255" s="4"/>
      <c r="XEN255" s="4"/>
      <c r="XEO255" s="4"/>
      <c r="XEP255" s="4"/>
      <c r="XEQ255" s="4"/>
      <c r="XER255" s="4"/>
      <c r="XES255" s="4"/>
      <c r="XET255" s="4"/>
    </row>
    <row r="256" ht="60" customHeight="1" outlineLevel="1" spans="1:16374">
      <c r="A256" s="16">
        <f>MAX($A$5:A255)+1</f>
        <v>231</v>
      </c>
      <c r="B256" s="17"/>
      <c r="C256" s="17"/>
      <c r="D256" s="17"/>
      <c r="E256" s="20">
        <v>8</v>
      </c>
      <c r="F256" s="86" t="s">
        <v>828</v>
      </c>
      <c r="G256" s="88" t="s">
        <v>829</v>
      </c>
      <c r="H256" s="85"/>
      <c r="I256" s="94" t="s">
        <v>343</v>
      </c>
      <c r="J256" s="92" t="s">
        <v>28</v>
      </c>
      <c r="K256" s="86" t="s">
        <v>830</v>
      </c>
      <c r="L256" s="38">
        <v>39000</v>
      </c>
      <c r="M256" s="38">
        <v>39000</v>
      </c>
      <c r="N256" s="38"/>
      <c r="O256" s="38"/>
      <c r="P256" s="38"/>
      <c r="Q256" s="38"/>
      <c r="R256" s="38"/>
      <c r="S256" s="96" t="s">
        <v>93</v>
      </c>
      <c r="XEH256" s="4"/>
      <c r="XEI256" s="4"/>
      <c r="XEJ256" s="4"/>
      <c r="XEK256" s="4"/>
      <c r="XEL256" s="4"/>
      <c r="XEM256" s="4"/>
      <c r="XEN256" s="4"/>
      <c r="XEO256" s="4"/>
      <c r="XEP256" s="4"/>
      <c r="XEQ256" s="4"/>
      <c r="XER256" s="4"/>
      <c r="XES256" s="4"/>
      <c r="XET256" s="4"/>
    </row>
    <row r="257" ht="50.1" customHeight="1" outlineLevel="1" spans="1:16374">
      <c r="A257" s="16">
        <f>MAX($A$5:A256)+1</f>
        <v>232</v>
      </c>
      <c r="B257" s="17"/>
      <c r="C257" s="17"/>
      <c r="D257" s="17"/>
      <c r="E257" s="20">
        <v>9</v>
      </c>
      <c r="F257" s="97" t="s">
        <v>831</v>
      </c>
      <c r="G257" s="86" t="s">
        <v>832</v>
      </c>
      <c r="H257" s="85"/>
      <c r="I257" s="94" t="s">
        <v>343</v>
      </c>
      <c r="J257" s="105" t="s">
        <v>140</v>
      </c>
      <c r="K257" s="97" t="s">
        <v>833</v>
      </c>
      <c r="L257" s="38">
        <v>5000</v>
      </c>
      <c r="M257" s="38">
        <v>5000</v>
      </c>
      <c r="N257" s="38"/>
      <c r="O257" s="38"/>
      <c r="P257" s="38"/>
      <c r="Q257" s="38"/>
      <c r="R257" s="38"/>
      <c r="S257" s="112" t="s">
        <v>30</v>
      </c>
      <c r="XEH257" s="4"/>
      <c r="XEI257" s="4"/>
      <c r="XEJ257" s="4"/>
      <c r="XEK257" s="4"/>
      <c r="XEL257" s="4"/>
      <c r="XEM257" s="4"/>
      <c r="XEN257" s="4"/>
      <c r="XEO257" s="4"/>
      <c r="XEP257" s="4"/>
      <c r="XEQ257" s="4"/>
      <c r="XER257" s="4"/>
      <c r="XES257" s="4"/>
      <c r="XET257" s="4"/>
    </row>
    <row r="258" ht="60" customHeight="1" outlineLevel="1" spans="1:16374">
      <c r="A258" s="16">
        <f>MAX($A$5:A257)+1</f>
        <v>233</v>
      </c>
      <c r="B258" s="17"/>
      <c r="C258" s="17"/>
      <c r="D258" s="17"/>
      <c r="E258" s="20">
        <v>10</v>
      </c>
      <c r="F258" s="86" t="s">
        <v>834</v>
      </c>
      <c r="G258" s="86" t="s">
        <v>832</v>
      </c>
      <c r="H258" s="85"/>
      <c r="I258" s="94" t="s">
        <v>343</v>
      </c>
      <c r="J258" s="92" t="s">
        <v>28</v>
      </c>
      <c r="K258" s="106" t="s">
        <v>835</v>
      </c>
      <c r="L258" s="38">
        <v>6125</v>
      </c>
      <c r="M258" s="38">
        <v>4900</v>
      </c>
      <c r="N258" s="38"/>
      <c r="O258" s="38">
        <v>1225</v>
      </c>
      <c r="P258" s="38"/>
      <c r="Q258" s="38"/>
      <c r="R258" s="38"/>
      <c r="S258" s="96" t="s">
        <v>30</v>
      </c>
      <c r="XEH258" s="4"/>
      <c r="XEI258" s="4"/>
      <c r="XEJ258" s="4"/>
      <c r="XEK258" s="4"/>
      <c r="XEL258" s="4"/>
      <c r="XEM258" s="4"/>
      <c r="XEN258" s="4"/>
      <c r="XEO258" s="4"/>
      <c r="XEP258" s="4"/>
      <c r="XEQ258" s="4"/>
      <c r="XER258" s="4"/>
      <c r="XES258" s="4"/>
      <c r="XET258" s="4"/>
    </row>
    <row r="259" s="3" customFormat="1" ht="29.1" customHeight="1" outlineLevel="1" spans="1:16374">
      <c r="A259" s="26"/>
      <c r="B259" s="12"/>
      <c r="C259" s="12"/>
      <c r="D259" s="13" t="s">
        <v>130</v>
      </c>
      <c r="E259" s="13"/>
      <c r="F259" s="32"/>
      <c r="G259" s="32"/>
      <c r="H259" s="13"/>
      <c r="I259" s="32"/>
      <c r="J259" s="13"/>
      <c r="K259" s="32"/>
      <c r="L259" s="46">
        <f>SUM(L249:L258)</f>
        <v>379865</v>
      </c>
      <c r="M259" s="46"/>
      <c r="N259" s="46"/>
      <c r="O259" s="46"/>
      <c r="P259" s="46"/>
      <c r="Q259" s="46"/>
      <c r="R259" s="46"/>
      <c r="S259" s="113"/>
      <c r="XEH259" s="115"/>
      <c r="XEI259" s="115"/>
      <c r="XEJ259" s="115"/>
      <c r="XEK259" s="115"/>
      <c r="XEL259" s="115"/>
      <c r="XEM259" s="115"/>
      <c r="XEN259" s="115"/>
      <c r="XEO259" s="115"/>
      <c r="XEP259" s="115"/>
      <c r="XEQ259" s="115"/>
      <c r="XER259" s="115"/>
      <c r="XES259" s="115"/>
      <c r="XET259" s="115"/>
    </row>
    <row r="260" ht="140.1" customHeight="1" outlineLevel="1" spans="1:16374">
      <c r="A260" s="16">
        <f>MAX($A$5:A259)+1</f>
        <v>234</v>
      </c>
      <c r="B260" s="17"/>
      <c r="C260" s="17" t="s">
        <v>836</v>
      </c>
      <c r="D260" s="17" t="s">
        <v>837</v>
      </c>
      <c r="E260" s="20">
        <v>1</v>
      </c>
      <c r="F260" s="21" t="s">
        <v>838</v>
      </c>
      <c r="G260" s="21" t="s">
        <v>839</v>
      </c>
      <c r="H260" s="20" t="s">
        <v>840</v>
      </c>
      <c r="I260" s="29" t="s">
        <v>841</v>
      </c>
      <c r="J260" s="20" t="s">
        <v>140</v>
      </c>
      <c r="K260" s="21" t="s">
        <v>842</v>
      </c>
      <c r="L260" s="28">
        <v>87096</v>
      </c>
      <c r="M260" s="28">
        <v>13600</v>
      </c>
      <c r="N260" s="36"/>
      <c r="O260" s="36">
        <v>68496</v>
      </c>
      <c r="P260" s="36"/>
      <c r="Q260" s="36">
        <v>5000</v>
      </c>
      <c r="R260" s="36"/>
      <c r="S260" s="17" t="s">
        <v>58</v>
      </c>
      <c r="XEH260" s="4"/>
      <c r="XEI260" s="4"/>
      <c r="XEJ260" s="4"/>
      <c r="XEK260" s="4"/>
      <c r="XEL260" s="4"/>
      <c r="XEM260" s="4"/>
      <c r="XEN260" s="4"/>
      <c r="XEO260" s="4"/>
      <c r="XEP260" s="4"/>
      <c r="XEQ260" s="4"/>
      <c r="XER260" s="4"/>
      <c r="XES260" s="4"/>
      <c r="XET260" s="4"/>
    </row>
    <row r="261" ht="86.1" customHeight="1" outlineLevel="1" spans="1:16374">
      <c r="A261" s="16">
        <f>MAX($A$5:A260)+1</f>
        <v>235</v>
      </c>
      <c r="B261" s="17"/>
      <c r="C261" s="17"/>
      <c r="D261" s="17"/>
      <c r="E261" s="20">
        <v>2</v>
      </c>
      <c r="F261" s="29" t="s">
        <v>843</v>
      </c>
      <c r="G261" s="21" t="s">
        <v>844</v>
      </c>
      <c r="H261" s="20"/>
      <c r="I261" s="29" t="s">
        <v>845</v>
      </c>
      <c r="J261" s="30" t="s">
        <v>66</v>
      </c>
      <c r="K261" s="29" t="s">
        <v>846</v>
      </c>
      <c r="L261" s="39">
        <v>28000</v>
      </c>
      <c r="M261" s="28">
        <v>4100</v>
      </c>
      <c r="N261" s="36"/>
      <c r="O261" s="36">
        <v>23900</v>
      </c>
      <c r="P261" s="36"/>
      <c r="Q261" s="36"/>
      <c r="R261" s="36"/>
      <c r="S261" s="30" t="s">
        <v>847</v>
      </c>
      <c r="XEH261" s="4"/>
      <c r="XEI261" s="4"/>
      <c r="XEJ261" s="4"/>
      <c r="XEK261" s="4"/>
      <c r="XEL261" s="4"/>
      <c r="XEM261" s="4"/>
      <c r="XEN261" s="4"/>
      <c r="XEO261" s="4"/>
      <c r="XEP261" s="4"/>
      <c r="XEQ261" s="4"/>
      <c r="XER261" s="4"/>
      <c r="XES261" s="4"/>
      <c r="XET261" s="4"/>
    </row>
    <row r="262" ht="150.95" customHeight="1" outlineLevel="1" spans="1:16374">
      <c r="A262" s="16">
        <f>MAX($A$5:A261)+1</f>
        <v>236</v>
      </c>
      <c r="B262" s="17"/>
      <c r="C262" s="17"/>
      <c r="D262" s="17"/>
      <c r="E262" s="20">
        <v>3</v>
      </c>
      <c r="F262" s="29" t="s">
        <v>848</v>
      </c>
      <c r="G262" s="19" t="s">
        <v>849</v>
      </c>
      <c r="H262" s="20"/>
      <c r="I262" s="29" t="s">
        <v>850</v>
      </c>
      <c r="J262" s="17" t="s">
        <v>498</v>
      </c>
      <c r="K262" s="29" t="s">
        <v>851</v>
      </c>
      <c r="L262" s="39">
        <v>133821</v>
      </c>
      <c r="M262" s="39">
        <v>18000</v>
      </c>
      <c r="N262" s="39"/>
      <c r="O262" s="39">
        <v>115821</v>
      </c>
      <c r="P262" s="39"/>
      <c r="Q262" s="39"/>
      <c r="R262" s="39"/>
      <c r="S262" s="30" t="s">
        <v>30</v>
      </c>
      <c r="XEH262" s="4"/>
      <c r="XEI262" s="4"/>
      <c r="XEJ262" s="4"/>
      <c r="XEK262" s="4"/>
      <c r="XEL262" s="4"/>
      <c r="XEM262" s="4"/>
      <c r="XEN262" s="4"/>
      <c r="XEO262" s="4"/>
      <c r="XEP262" s="4"/>
      <c r="XEQ262" s="4"/>
      <c r="XER262" s="4"/>
      <c r="XES262" s="4"/>
      <c r="XET262" s="4"/>
    </row>
    <row r="263" ht="78.95" customHeight="1" outlineLevel="1" spans="1:19">
      <c r="A263" s="16">
        <f>MAX($A$5:A262)+1</f>
        <v>237</v>
      </c>
      <c r="B263" s="17"/>
      <c r="C263" s="17"/>
      <c r="D263" s="17"/>
      <c r="E263" s="20">
        <v>4</v>
      </c>
      <c r="F263" s="21" t="s">
        <v>852</v>
      </c>
      <c r="G263" s="19" t="s">
        <v>853</v>
      </c>
      <c r="H263" s="20"/>
      <c r="I263" s="24" t="s">
        <v>354</v>
      </c>
      <c r="J263" s="25" t="s">
        <v>28</v>
      </c>
      <c r="K263" s="21" t="s">
        <v>854</v>
      </c>
      <c r="L263" s="38">
        <v>15000</v>
      </c>
      <c r="M263" s="38">
        <v>2600</v>
      </c>
      <c r="N263" s="38"/>
      <c r="O263" s="38">
        <v>12400</v>
      </c>
      <c r="P263" s="38"/>
      <c r="Q263" s="38"/>
      <c r="R263" s="38"/>
      <c r="S263" s="17" t="s">
        <v>93</v>
      </c>
    </row>
    <row r="264" ht="72.95" customHeight="1" outlineLevel="1" spans="1:19">
      <c r="A264" s="16">
        <f>MAX($A$5:A263)+1</f>
        <v>238</v>
      </c>
      <c r="B264" s="17"/>
      <c r="C264" s="17"/>
      <c r="D264" s="17"/>
      <c r="E264" s="20">
        <v>5</v>
      </c>
      <c r="F264" s="21" t="s">
        <v>855</v>
      </c>
      <c r="G264" s="21" t="s">
        <v>856</v>
      </c>
      <c r="H264" s="20"/>
      <c r="I264" s="21" t="s">
        <v>354</v>
      </c>
      <c r="J264" s="17" t="s">
        <v>28</v>
      </c>
      <c r="K264" s="21" t="s">
        <v>857</v>
      </c>
      <c r="L264" s="38">
        <v>22000</v>
      </c>
      <c r="M264" s="38">
        <v>6000</v>
      </c>
      <c r="N264" s="38"/>
      <c r="O264" s="38">
        <v>16000</v>
      </c>
      <c r="P264" s="38"/>
      <c r="Q264" s="38"/>
      <c r="R264" s="38"/>
      <c r="S264" s="17" t="s">
        <v>858</v>
      </c>
    </row>
    <row r="265" ht="48" customHeight="1" outlineLevel="1" spans="1:16374">
      <c r="A265" s="16">
        <f>MAX($A$5:A264)+1</f>
        <v>239</v>
      </c>
      <c r="B265" s="17"/>
      <c r="C265" s="17"/>
      <c r="D265" s="17"/>
      <c r="E265" s="20">
        <v>6</v>
      </c>
      <c r="F265" s="21" t="s">
        <v>859</v>
      </c>
      <c r="G265" s="21" t="s">
        <v>839</v>
      </c>
      <c r="H265" s="20"/>
      <c r="I265" s="21" t="s">
        <v>493</v>
      </c>
      <c r="J265" s="17" t="s">
        <v>28</v>
      </c>
      <c r="K265" s="21" t="s">
        <v>860</v>
      </c>
      <c r="L265" s="38">
        <v>28000</v>
      </c>
      <c r="M265" s="28">
        <v>8000</v>
      </c>
      <c r="N265" s="38"/>
      <c r="O265" s="38">
        <v>20000</v>
      </c>
      <c r="P265" s="38"/>
      <c r="Q265" s="38"/>
      <c r="R265" s="38"/>
      <c r="S265" s="17" t="s">
        <v>30</v>
      </c>
      <c r="XEH265" s="4"/>
      <c r="XEI265" s="4"/>
      <c r="XEJ265" s="4"/>
      <c r="XEK265" s="4"/>
      <c r="XEL265" s="4"/>
      <c r="XEM265" s="4"/>
      <c r="XEN265" s="4"/>
      <c r="XEO265" s="4"/>
      <c r="XEP265" s="4"/>
      <c r="XEQ265" s="4"/>
      <c r="XER265" s="4"/>
      <c r="XES265" s="4"/>
      <c r="XET265" s="4"/>
    </row>
    <row r="266" ht="42" customHeight="1" outlineLevel="1" spans="1:16374">
      <c r="A266" s="16">
        <f>MAX($A$5:A265)+1</f>
        <v>240</v>
      </c>
      <c r="B266" s="17"/>
      <c r="C266" s="17"/>
      <c r="D266" s="17"/>
      <c r="E266" s="20">
        <v>7</v>
      </c>
      <c r="F266" s="21" t="s">
        <v>861</v>
      </c>
      <c r="G266" s="21" t="s">
        <v>862</v>
      </c>
      <c r="H266" s="20"/>
      <c r="I266" s="21" t="s">
        <v>863</v>
      </c>
      <c r="J266" s="17" t="s">
        <v>140</v>
      </c>
      <c r="K266" s="21" t="s">
        <v>864</v>
      </c>
      <c r="L266" s="38">
        <v>6000</v>
      </c>
      <c r="M266" s="28">
        <v>1000</v>
      </c>
      <c r="N266" s="38"/>
      <c r="O266" s="38">
        <v>5000</v>
      </c>
      <c r="P266" s="38"/>
      <c r="Q266" s="38"/>
      <c r="R266" s="38"/>
      <c r="S266" s="17" t="s">
        <v>93</v>
      </c>
      <c r="XEH266" s="4"/>
      <c r="XEI266" s="4"/>
      <c r="XEJ266" s="4"/>
      <c r="XEK266" s="4"/>
      <c r="XEL266" s="4"/>
      <c r="XEM266" s="4"/>
      <c r="XEN266" s="4"/>
      <c r="XEO266" s="4"/>
      <c r="XEP266" s="4"/>
      <c r="XEQ266" s="4"/>
      <c r="XER266" s="4"/>
      <c r="XES266" s="4"/>
      <c r="XET266" s="4"/>
    </row>
    <row r="267" ht="29.1" customHeight="1" outlineLevel="1" spans="1:16374">
      <c r="A267" s="16">
        <f>MAX($A$5:A266)+1</f>
        <v>241</v>
      </c>
      <c r="B267" s="17"/>
      <c r="C267" s="17"/>
      <c r="D267" s="17"/>
      <c r="E267" s="20">
        <v>8</v>
      </c>
      <c r="F267" s="21" t="s">
        <v>865</v>
      </c>
      <c r="G267" s="21" t="s">
        <v>856</v>
      </c>
      <c r="H267" s="20"/>
      <c r="I267" s="21" t="s">
        <v>866</v>
      </c>
      <c r="J267" s="20" t="s">
        <v>140</v>
      </c>
      <c r="K267" s="21" t="s">
        <v>867</v>
      </c>
      <c r="L267" s="38">
        <v>3800</v>
      </c>
      <c r="M267" s="28">
        <v>1200</v>
      </c>
      <c r="N267" s="38"/>
      <c r="O267" s="38">
        <v>2600</v>
      </c>
      <c r="P267" s="38"/>
      <c r="Q267" s="38"/>
      <c r="R267" s="38"/>
      <c r="S267" s="17" t="s">
        <v>868</v>
      </c>
      <c r="XEH267" s="4"/>
      <c r="XEI267" s="4"/>
      <c r="XEJ267" s="4"/>
      <c r="XEK267" s="4"/>
      <c r="XEL267" s="4"/>
      <c r="XEM267" s="4"/>
      <c r="XEN267" s="4"/>
      <c r="XEO267" s="4"/>
      <c r="XEP267" s="4"/>
      <c r="XEQ267" s="4"/>
      <c r="XER267" s="4"/>
      <c r="XES267" s="4"/>
      <c r="XET267" s="4"/>
    </row>
    <row r="268" ht="35.1" customHeight="1" outlineLevel="1" spans="1:16374">
      <c r="A268" s="16">
        <f>MAX($A$5:A267)+1</f>
        <v>242</v>
      </c>
      <c r="B268" s="17"/>
      <c r="C268" s="17"/>
      <c r="D268" s="17"/>
      <c r="E268" s="20">
        <v>9</v>
      </c>
      <c r="F268" s="21" t="s">
        <v>869</v>
      </c>
      <c r="G268" s="21" t="s">
        <v>856</v>
      </c>
      <c r="H268" s="20"/>
      <c r="I268" s="21" t="s">
        <v>866</v>
      </c>
      <c r="J268" s="17" t="s">
        <v>28</v>
      </c>
      <c r="K268" s="29" t="s">
        <v>870</v>
      </c>
      <c r="L268" s="38">
        <v>900</v>
      </c>
      <c r="M268" s="28"/>
      <c r="N268" s="38"/>
      <c r="O268" s="38">
        <v>900</v>
      </c>
      <c r="P268" s="38"/>
      <c r="Q268" s="38"/>
      <c r="R268" s="38"/>
      <c r="S268" s="30" t="s">
        <v>30</v>
      </c>
      <c r="XEH268" s="4"/>
      <c r="XEI268" s="4"/>
      <c r="XEJ268" s="4"/>
      <c r="XEK268" s="4"/>
      <c r="XEL268" s="4"/>
      <c r="XEM268" s="4"/>
      <c r="XEN268" s="4"/>
      <c r="XEO268" s="4"/>
      <c r="XEP268" s="4"/>
      <c r="XEQ268" s="4"/>
      <c r="XER268" s="4"/>
      <c r="XES268" s="4"/>
      <c r="XET268" s="4"/>
    </row>
    <row r="269" ht="33.95" customHeight="1" outlineLevel="1" spans="1:16374">
      <c r="A269" s="16">
        <f>MAX($A$5:A268)+1</f>
        <v>243</v>
      </c>
      <c r="B269" s="17"/>
      <c r="C269" s="17"/>
      <c r="D269" s="17"/>
      <c r="E269" s="20">
        <v>10</v>
      </c>
      <c r="F269" s="21" t="s">
        <v>871</v>
      </c>
      <c r="G269" s="21" t="s">
        <v>839</v>
      </c>
      <c r="H269" s="20"/>
      <c r="I269" s="21" t="s">
        <v>872</v>
      </c>
      <c r="J269" s="17" t="s">
        <v>28</v>
      </c>
      <c r="K269" s="21" t="s">
        <v>873</v>
      </c>
      <c r="L269" s="38">
        <v>1130</v>
      </c>
      <c r="M269" s="28"/>
      <c r="N269" s="38"/>
      <c r="O269" s="38">
        <v>1130</v>
      </c>
      <c r="P269" s="38"/>
      <c r="Q269" s="38"/>
      <c r="R269" s="38"/>
      <c r="S269" s="17" t="s">
        <v>874</v>
      </c>
      <c r="XEH269" s="4"/>
      <c r="XEI269" s="4"/>
      <c r="XEJ269" s="4"/>
      <c r="XEK269" s="4"/>
      <c r="XEL269" s="4"/>
      <c r="XEM269" s="4"/>
      <c r="XEN269" s="4"/>
      <c r="XEO269" s="4"/>
      <c r="XEP269" s="4"/>
      <c r="XEQ269" s="4"/>
      <c r="XER269" s="4"/>
      <c r="XES269" s="4"/>
      <c r="XET269" s="4"/>
    </row>
    <row r="270" ht="47.1" customHeight="1" outlineLevel="1" spans="1:16374">
      <c r="A270" s="16">
        <f>MAX($A$5:A269)+1</f>
        <v>244</v>
      </c>
      <c r="B270" s="17"/>
      <c r="C270" s="17"/>
      <c r="D270" s="17"/>
      <c r="E270" s="20">
        <v>11</v>
      </c>
      <c r="F270" s="21" t="s">
        <v>875</v>
      </c>
      <c r="G270" s="21" t="s">
        <v>853</v>
      </c>
      <c r="H270" s="20"/>
      <c r="I270" s="21" t="s">
        <v>876</v>
      </c>
      <c r="J270" s="20" t="s">
        <v>140</v>
      </c>
      <c r="K270" s="21" t="s">
        <v>877</v>
      </c>
      <c r="L270" s="38">
        <v>800</v>
      </c>
      <c r="M270" s="28"/>
      <c r="N270" s="38"/>
      <c r="O270" s="38">
        <v>800</v>
      </c>
      <c r="P270" s="38"/>
      <c r="Q270" s="38"/>
      <c r="R270" s="38"/>
      <c r="S270" s="17" t="s">
        <v>874</v>
      </c>
      <c r="XEH270" s="4"/>
      <c r="XEI270" s="4"/>
      <c r="XEJ270" s="4"/>
      <c r="XEK270" s="4"/>
      <c r="XEL270" s="4"/>
      <c r="XEM270" s="4"/>
      <c r="XEN270" s="4"/>
      <c r="XEO270" s="4"/>
      <c r="XEP270" s="4"/>
      <c r="XEQ270" s="4"/>
      <c r="XER270" s="4"/>
      <c r="XES270" s="4"/>
      <c r="XET270" s="4"/>
    </row>
    <row r="271" ht="65.1" customHeight="1" outlineLevel="1" spans="1:16374">
      <c r="A271" s="16">
        <f>MAX($A$5:A270)+1</f>
        <v>245</v>
      </c>
      <c r="B271" s="17"/>
      <c r="C271" s="17"/>
      <c r="D271" s="17"/>
      <c r="E271" s="20">
        <v>12</v>
      </c>
      <c r="F271" s="29" t="s">
        <v>878</v>
      </c>
      <c r="G271" s="21" t="s">
        <v>849</v>
      </c>
      <c r="H271" s="20"/>
      <c r="I271" s="21" t="s">
        <v>879</v>
      </c>
      <c r="J271" s="20" t="s">
        <v>140</v>
      </c>
      <c r="K271" s="29" t="s">
        <v>880</v>
      </c>
      <c r="L271" s="39">
        <v>3000</v>
      </c>
      <c r="M271" s="28"/>
      <c r="N271" s="38"/>
      <c r="O271" s="38">
        <v>3000</v>
      </c>
      <c r="P271" s="38"/>
      <c r="Q271" s="38"/>
      <c r="R271" s="38"/>
      <c r="S271" s="17" t="s">
        <v>874</v>
      </c>
      <c r="XEH271" s="4"/>
      <c r="XEI271" s="4"/>
      <c r="XEJ271" s="4"/>
      <c r="XEK271" s="4"/>
      <c r="XEL271" s="4"/>
      <c r="XEM271" s="4"/>
      <c r="XEN271" s="4"/>
      <c r="XEO271" s="4"/>
      <c r="XEP271" s="4"/>
      <c r="XEQ271" s="4"/>
      <c r="XER271" s="4"/>
      <c r="XES271" s="4"/>
      <c r="XET271" s="4"/>
    </row>
    <row r="272" ht="53.1" customHeight="1" outlineLevel="1" spans="1:16374">
      <c r="A272" s="16">
        <f>MAX($A$5:A271)+1</f>
        <v>246</v>
      </c>
      <c r="B272" s="17"/>
      <c r="C272" s="17"/>
      <c r="D272" s="17"/>
      <c r="E272" s="20">
        <v>13</v>
      </c>
      <c r="F272" s="21" t="s">
        <v>881</v>
      </c>
      <c r="G272" s="21" t="s">
        <v>882</v>
      </c>
      <c r="H272" s="20"/>
      <c r="I272" s="21" t="s">
        <v>163</v>
      </c>
      <c r="J272" s="17" t="s">
        <v>140</v>
      </c>
      <c r="K272" s="21" t="s">
        <v>883</v>
      </c>
      <c r="L272" s="38">
        <v>29330</v>
      </c>
      <c r="M272" s="28">
        <v>20000</v>
      </c>
      <c r="N272" s="38"/>
      <c r="O272" s="38">
        <v>9330</v>
      </c>
      <c r="P272" s="38"/>
      <c r="Q272" s="38"/>
      <c r="R272" s="38"/>
      <c r="S272" s="17" t="s">
        <v>58</v>
      </c>
      <c r="XEH272" s="4"/>
      <c r="XEI272" s="4"/>
      <c r="XEJ272" s="4"/>
      <c r="XEK272" s="4"/>
      <c r="XEL272" s="4"/>
      <c r="XEM272" s="4"/>
      <c r="XEN272" s="4"/>
      <c r="XEO272" s="4"/>
      <c r="XEP272" s="4"/>
      <c r="XEQ272" s="4"/>
      <c r="XER272" s="4"/>
      <c r="XES272" s="4"/>
      <c r="XET272" s="4"/>
    </row>
    <row r="273" s="3" customFormat="1" ht="30" customHeight="1" outlineLevel="1" spans="1:16374">
      <c r="A273" s="26"/>
      <c r="B273" s="12"/>
      <c r="C273" s="12"/>
      <c r="D273" s="13" t="s">
        <v>130</v>
      </c>
      <c r="E273" s="13"/>
      <c r="F273" s="32"/>
      <c r="G273" s="32"/>
      <c r="H273" s="13"/>
      <c r="I273" s="32"/>
      <c r="J273" s="13"/>
      <c r="K273" s="32"/>
      <c r="L273" s="46">
        <f>SUM(L260:L272)</f>
        <v>358877</v>
      </c>
      <c r="M273" s="36"/>
      <c r="N273" s="46"/>
      <c r="O273" s="46"/>
      <c r="P273" s="46"/>
      <c r="Q273" s="46"/>
      <c r="R273" s="46"/>
      <c r="S273" s="12"/>
      <c r="XEH273" s="115"/>
      <c r="XEI273" s="115"/>
      <c r="XEJ273" s="115"/>
      <c r="XEK273" s="115"/>
      <c r="XEL273" s="115"/>
      <c r="XEM273" s="115"/>
      <c r="XEN273" s="115"/>
      <c r="XEO273" s="115"/>
      <c r="XEP273" s="115"/>
      <c r="XEQ273" s="115"/>
      <c r="XER273" s="115"/>
      <c r="XES273" s="115"/>
      <c r="XET273" s="115"/>
    </row>
    <row r="274" ht="84.95" customHeight="1" outlineLevel="1" spans="1:16374">
      <c r="A274" s="16">
        <f>MAX($A$5:A273)+1</f>
        <v>247</v>
      </c>
      <c r="B274" s="17"/>
      <c r="C274" s="17" t="s">
        <v>884</v>
      </c>
      <c r="D274" s="17" t="s">
        <v>885</v>
      </c>
      <c r="E274" s="20">
        <v>2</v>
      </c>
      <c r="F274" s="71" t="s">
        <v>886</v>
      </c>
      <c r="G274" s="21" t="s">
        <v>887</v>
      </c>
      <c r="H274" s="20" t="s">
        <v>888</v>
      </c>
      <c r="I274" s="21" t="s">
        <v>354</v>
      </c>
      <c r="J274" s="25" t="s">
        <v>28</v>
      </c>
      <c r="K274" s="71" t="s">
        <v>889</v>
      </c>
      <c r="L274" s="38">
        <v>780</v>
      </c>
      <c r="M274" s="38"/>
      <c r="N274" s="38"/>
      <c r="O274" s="38"/>
      <c r="P274" s="38"/>
      <c r="Q274" s="38">
        <v>780</v>
      </c>
      <c r="R274" s="38"/>
      <c r="S274" s="17" t="s">
        <v>121</v>
      </c>
      <c r="XEH274" s="4"/>
      <c r="XEI274" s="4"/>
      <c r="XEJ274" s="4"/>
      <c r="XEK274" s="4"/>
      <c r="XEL274" s="4"/>
      <c r="XEM274" s="4"/>
      <c r="XEN274" s="4"/>
      <c r="XEO274" s="4"/>
      <c r="XEP274" s="4"/>
      <c r="XEQ274" s="4"/>
      <c r="XER274" s="4"/>
      <c r="XES274" s="4"/>
      <c r="XET274" s="4"/>
    </row>
    <row r="275" ht="39" customHeight="1" outlineLevel="1" spans="1:16374">
      <c r="A275" s="16">
        <f>MAX($A$5:A274)+1</f>
        <v>248</v>
      </c>
      <c r="B275" s="17"/>
      <c r="C275" s="17"/>
      <c r="D275" s="17"/>
      <c r="E275" s="20">
        <v>3</v>
      </c>
      <c r="F275" s="71" t="s">
        <v>890</v>
      </c>
      <c r="G275" s="21" t="s">
        <v>887</v>
      </c>
      <c r="H275" s="20" t="s">
        <v>891</v>
      </c>
      <c r="I275" s="21" t="s">
        <v>354</v>
      </c>
      <c r="J275" s="25" t="s">
        <v>28</v>
      </c>
      <c r="K275" s="21" t="s">
        <v>892</v>
      </c>
      <c r="L275" s="38">
        <v>400</v>
      </c>
      <c r="M275" s="38">
        <v>200</v>
      </c>
      <c r="N275" s="38"/>
      <c r="O275" s="38">
        <v>200</v>
      </c>
      <c r="P275" s="38"/>
      <c r="Q275" s="38"/>
      <c r="R275" s="38"/>
      <c r="S275" s="17" t="s">
        <v>442</v>
      </c>
      <c r="XEH275" s="4"/>
      <c r="XEI275" s="4"/>
      <c r="XEJ275" s="4"/>
      <c r="XEK275" s="4"/>
      <c r="XEL275" s="4"/>
      <c r="XEM275" s="4"/>
      <c r="XEN275" s="4"/>
      <c r="XEO275" s="4"/>
      <c r="XEP275" s="4"/>
      <c r="XEQ275" s="4"/>
      <c r="XER275" s="4"/>
      <c r="XES275" s="4"/>
      <c r="XET275" s="4"/>
    </row>
    <row r="276" ht="57" customHeight="1" outlineLevel="1" spans="1:16374">
      <c r="A276" s="16">
        <f>MAX($A$5:A275)+1</f>
        <v>249</v>
      </c>
      <c r="B276" s="17"/>
      <c r="C276" s="17"/>
      <c r="D276" s="17"/>
      <c r="E276" s="20">
        <v>1</v>
      </c>
      <c r="F276" s="71" t="s">
        <v>893</v>
      </c>
      <c r="G276" s="21" t="s">
        <v>894</v>
      </c>
      <c r="H276" s="20" t="s">
        <v>455</v>
      </c>
      <c r="I276" s="21" t="s">
        <v>269</v>
      </c>
      <c r="J276" s="25" t="s">
        <v>28</v>
      </c>
      <c r="K276" s="107" t="s">
        <v>895</v>
      </c>
      <c r="L276" s="38">
        <v>5000</v>
      </c>
      <c r="M276" s="38"/>
      <c r="N276" s="38"/>
      <c r="O276" s="38">
        <v>5000</v>
      </c>
      <c r="P276" s="38"/>
      <c r="Q276" s="38"/>
      <c r="R276" s="38"/>
      <c r="S276" s="17" t="s">
        <v>93</v>
      </c>
      <c r="XEH276" s="4"/>
      <c r="XEI276" s="4"/>
      <c r="XEJ276" s="4"/>
      <c r="XEK276" s="4"/>
      <c r="XEL276" s="4"/>
      <c r="XEM276" s="4"/>
      <c r="XEN276" s="4"/>
      <c r="XEO276" s="4"/>
      <c r="XEP276" s="4"/>
      <c r="XEQ276" s="4"/>
      <c r="XER276" s="4"/>
      <c r="XES276" s="4"/>
      <c r="XET276" s="4"/>
    </row>
    <row r="277" ht="80.1" customHeight="1" outlineLevel="1" spans="1:16374">
      <c r="A277" s="16">
        <f>MAX($A$5:A276)+1</f>
        <v>250</v>
      </c>
      <c r="B277" s="17"/>
      <c r="C277" s="17"/>
      <c r="D277" s="17"/>
      <c r="E277" s="20">
        <v>4</v>
      </c>
      <c r="F277" s="21" t="s">
        <v>896</v>
      </c>
      <c r="G277" s="21" t="s">
        <v>897</v>
      </c>
      <c r="H277" s="20"/>
      <c r="I277" s="21" t="s">
        <v>354</v>
      </c>
      <c r="J277" s="25" t="s">
        <v>28</v>
      </c>
      <c r="K277" s="21" t="s">
        <v>898</v>
      </c>
      <c r="L277" s="38">
        <v>45000</v>
      </c>
      <c r="M277" s="38"/>
      <c r="N277" s="38"/>
      <c r="O277" s="38">
        <v>45000</v>
      </c>
      <c r="P277" s="38"/>
      <c r="Q277" s="38"/>
      <c r="R277" s="38"/>
      <c r="S277" s="17" t="s">
        <v>93</v>
      </c>
      <c r="XEH277" s="4"/>
      <c r="XEI277" s="4"/>
      <c r="XEJ277" s="4"/>
      <c r="XEK277" s="4"/>
      <c r="XEL277" s="4"/>
      <c r="XEM277" s="4"/>
      <c r="XEN277" s="4"/>
      <c r="XEO277" s="4"/>
      <c r="XEP277" s="4"/>
      <c r="XEQ277" s="4"/>
      <c r="XER277" s="4"/>
      <c r="XES277" s="4"/>
      <c r="XET277" s="4"/>
    </row>
    <row r="278" ht="48.95" customHeight="1" outlineLevel="1" spans="1:16374">
      <c r="A278" s="16">
        <f>MAX($A$5:A277)+1</f>
        <v>251</v>
      </c>
      <c r="B278" s="17"/>
      <c r="C278" s="17"/>
      <c r="D278" s="17"/>
      <c r="E278" s="20">
        <v>5</v>
      </c>
      <c r="F278" s="21" t="s">
        <v>899</v>
      </c>
      <c r="G278" s="19" t="s">
        <v>418</v>
      </c>
      <c r="H278" s="20"/>
      <c r="I278" s="21" t="s">
        <v>343</v>
      </c>
      <c r="J278" s="25" t="s">
        <v>28</v>
      </c>
      <c r="K278" s="21" t="s">
        <v>900</v>
      </c>
      <c r="L278" s="38">
        <v>7000</v>
      </c>
      <c r="M278" s="38"/>
      <c r="N278" s="38">
        <v>7000</v>
      </c>
      <c r="O278" s="38"/>
      <c r="P278" s="38"/>
      <c r="Q278" s="38"/>
      <c r="R278" s="38"/>
      <c r="S278" s="17" t="s">
        <v>93</v>
      </c>
      <c r="XEH278" s="4"/>
      <c r="XEI278" s="4"/>
      <c r="XEJ278" s="4"/>
      <c r="XEK278" s="4"/>
      <c r="XEL278" s="4"/>
      <c r="XEM278" s="4"/>
      <c r="XEN278" s="4"/>
      <c r="XEO278" s="4"/>
      <c r="XEP278" s="4"/>
      <c r="XEQ278" s="4"/>
      <c r="XER278" s="4"/>
      <c r="XES278" s="4"/>
      <c r="XET278" s="4"/>
    </row>
    <row r="279" ht="81.95" customHeight="1" outlineLevel="1" spans="1:16374">
      <c r="A279" s="16">
        <f>MAX($A$5:A278)+1</f>
        <v>252</v>
      </c>
      <c r="B279" s="17"/>
      <c r="C279" s="17"/>
      <c r="D279" s="17"/>
      <c r="E279" s="20">
        <v>6</v>
      </c>
      <c r="F279" s="98" t="s">
        <v>901</v>
      </c>
      <c r="G279" s="98" t="s">
        <v>902</v>
      </c>
      <c r="H279" s="20"/>
      <c r="I279" s="98" t="s">
        <v>354</v>
      </c>
      <c r="J279" s="25" t="s">
        <v>28</v>
      </c>
      <c r="K279" s="98" t="s">
        <v>903</v>
      </c>
      <c r="L279" s="38">
        <v>3000</v>
      </c>
      <c r="M279" s="38">
        <v>2000</v>
      </c>
      <c r="N279" s="38"/>
      <c r="O279" s="38">
        <v>1000</v>
      </c>
      <c r="P279" s="38"/>
      <c r="Q279" s="38"/>
      <c r="R279" s="38"/>
      <c r="S279" s="17" t="s">
        <v>93</v>
      </c>
      <c r="XEH279" s="4"/>
      <c r="XEI279" s="4"/>
      <c r="XEJ279" s="4"/>
      <c r="XEK279" s="4"/>
      <c r="XEL279" s="4"/>
      <c r="XEM279" s="4"/>
      <c r="XEN279" s="4"/>
      <c r="XEO279" s="4"/>
      <c r="XEP279" s="4"/>
      <c r="XEQ279" s="4"/>
      <c r="XER279" s="4"/>
      <c r="XES279" s="4"/>
      <c r="XET279" s="4"/>
    </row>
    <row r="280" ht="81" customHeight="1" outlineLevel="1" spans="1:16374">
      <c r="A280" s="16">
        <f>MAX($A$5:A279)+1</f>
        <v>253</v>
      </c>
      <c r="B280" s="17"/>
      <c r="C280" s="17"/>
      <c r="D280" s="17"/>
      <c r="E280" s="20">
        <v>7</v>
      </c>
      <c r="F280" s="99" t="s">
        <v>904</v>
      </c>
      <c r="G280" s="99" t="s">
        <v>905</v>
      </c>
      <c r="H280" s="20"/>
      <c r="I280" s="99" t="s">
        <v>354</v>
      </c>
      <c r="J280" s="108" t="s">
        <v>28</v>
      </c>
      <c r="K280" s="99" t="s">
        <v>906</v>
      </c>
      <c r="L280" s="109">
        <v>15000</v>
      </c>
      <c r="M280" s="38">
        <v>1000</v>
      </c>
      <c r="N280" s="38"/>
      <c r="O280" s="38">
        <v>14000</v>
      </c>
      <c r="P280" s="38"/>
      <c r="Q280" s="38"/>
      <c r="R280" s="38"/>
      <c r="S280" s="108" t="s">
        <v>30</v>
      </c>
      <c r="XEH280" s="4"/>
      <c r="XEI280" s="4"/>
      <c r="XEJ280" s="4"/>
      <c r="XEK280" s="4"/>
      <c r="XEL280" s="4"/>
      <c r="XEM280" s="4"/>
      <c r="XEN280" s="4"/>
      <c r="XEO280" s="4"/>
      <c r="XEP280" s="4"/>
      <c r="XEQ280" s="4"/>
      <c r="XER280" s="4"/>
      <c r="XES280" s="4"/>
      <c r="XET280" s="4"/>
    </row>
    <row r="281" ht="54.95" customHeight="1" outlineLevel="1" spans="1:16374">
      <c r="A281" s="16">
        <f>MAX($A$5:A280)+1</f>
        <v>254</v>
      </c>
      <c r="B281" s="17"/>
      <c r="C281" s="17"/>
      <c r="D281" s="17"/>
      <c r="E281" s="20">
        <v>8</v>
      </c>
      <c r="F281" s="99" t="s">
        <v>907</v>
      </c>
      <c r="G281" s="99" t="s">
        <v>908</v>
      </c>
      <c r="H281" s="20"/>
      <c r="I281" s="21" t="s">
        <v>521</v>
      </c>
      <c r="J281" s="20" t="s">
        <v>140</v>
      </c>
      <c r="K281" s="99" t="s">
        <v>909</v>
      </c>
      <c r="L281" s="109">
        <v>1000</v>
      </c>
      <c r="M281" s="38">
        <v>1000</v>
      </c>
      <c r="N281" s="38"/>
      <c r="O281" s="38"/>
      <c r="P281" s="38"/>
      <c r="Q281" s="38"/>
      <c r="R281" s="38"/>
      <c r="S281" s="108" t="s">
        <v>93</v>
      </c>
      <c r="XEH281" s="4"/>
      <c r="XEI281" s="4"/>
      <c r="XEJ281" s="4"/>
      <c r="XEK281" s="4"/>
      <c r="XEL281" s="4"/>
      <c r="XEM281" s="4"/>
      <c r="XEN281" s="4"/>
      <c r="XEO281" s="4"/>
      <c r="XEP281" s="4"/>
      <c r="XEQ281" s="4"/>
      <c r="XER281" s="4"/>
      <c r="XES281" s="4"/>
      <c r="XET281" s="4"/>
    </row>
    <row r="282" ht="48" customHeight="1" outlineLevel="1" spans="1:16374">
      <c r="A282" s="16">
        <f>MAX($A$5:A281)+1</f>
        <v>255</v>
      </c>
      <c r="B282" s="17"/>
      <c r="C282" s="17"/>
      <c r="D282" s="17"/>
      <c r="E282" s="20">
        <v>9</v>
      </c>
      <c r="F282" s="99" t="s">
        <v>910</v>
      </c>
      <c r="G282" s="21" t="s">
        <v>911</v>
      </c>
      <c r="H282" s="20"/>
      <c r="I282" s="21" t="s">
        <v>521</v>
      </c>
      <c r="J282" s="20" t="s">
        <v>140</v>
      </c>
      <c r="K282" s="107" t="s">
        <v>912</v>
      </c>
      <c r="L282" s="38">
        <v>1150</v>
      </c>
      <c r="M282" s="38">
        <v>1000</v>
      </c>
      <c r="N282" s="38"/>
      <c r="O282" s="38">
        <v>150</v>
      </c>
      <c r="P282" s="38"/>
      <c r="Q282" s="38"/>
      <c r="R282" s="38"/>
      <c r="S282" s="20" t="s">
        <v>93</v>
      </c>
      <c r="XEH282" s="4"/>
      <c r="XEI282" s="4"/>
      <c r="XEJ282" s="4"/>
      <c r="XEK282" s="4"/>
      <c r="XEL282" s="4"/>
      <c r="XEM282" s="4"/>
      <c r="XEN282" s="4"/>
      <c r="XEO282" s="4"/>
      <c r="XEP282" s="4"/>
      <c r="XEQ282" s="4"/>
      <c r="XER282" s="4"/>
      <c r="XES282" s="4"/>
      <c r="XET282" s="4"/>
    </row>
    <row r="283" s="3" customFormat="1" ht="30" customHeight="1" outlineLevel="1" spans="1:16374">
      <c r="A283" s="26"/>
      <c r="B283" s="12"/>
      <c r="C283" s="12"/>
      <c r="D283" s="13" t="s">
        <v>130</v>
      </c>
      <c r="E283" s="13"/>
      <c r="F283" s="32"/>
      <c r="G283" s="32"/>
      <c r="H283" s="13"/>
      <c r="I283" s="32"/>
      <c r="J283" s="13"/>
      <c r="K283" s="32"/>
      <c r="L283" s="46">
        <f>SUM(L274:L282)</f>
        <v>78330</v>
      </c>
      <c r="M283" s="46"/>
      <c r="N283" s="46"/>
      <c r="O283" s="46"/>
      <c r="P283" s="46"/>
      <c r="Q283" s="46"/>
      <c r="R283" s="46"/>
      <c r="S283" s="13"/>
      <c r="XEH283" s="115"/>
      <c r="XEI283" s="115"/>
      <c r="XEJ283" s="115"/>
      <c r="XEK283" s="115"/>
      <c r="XEL283" s="115"/>
      <c r="XEM283" s="115"/>
      <c r="XEN283" s="115"/>
      <c r="XEO283" s="115"/>
      <c r="XEP283" s="115"/>
      <c r="XEQ283" s="115"/>
      <c r="XER283" s="115"/>
      <c r="XES283" s="115"/>
      <c r="XET283" s="115"/>
    </row>
    <row r="284" ht="45" customHeight="1" outlineLevel="1" spans="1:16374">
      <c r="A284" s="16">
        <f>MAX($A$5:A283)+1</f>
        <v>256</v>
      </c>
      <c r="B284" s="17"/>
      <c r="C284" s="17" t="s">
        <v>913</v>
      </c>
      <c r="D284" s="77" t="s">
        <v>914</v>
      </c>
      <c r="E284" s="20">
        <v>1</v>
      </c>
      <c r="F284" s="29" t="s">
        <v>915</v>
      </c>
      <c r="G284" s="29" t="s">
        <v>336</v>
      </c>
      <c r="H284" s="100" t="s">
        <v>916</v>
      </c>
      <c r="I284" s="29" t="s">
        <v>354</v>
      </c>
      <c r="J284" s="30" t="s">
        <v>66</v>
      </c>
      <c r="K284" s="21" t="s">
        <v>917</v>
      </c>
      <c r="L284" s="28">
        <v>15000</v>
      </c>
      <c r="M284" s="28">
        <v>2000</v>
      </c>
      <c r="N284" s="28"/>
      <c r="O284" s="28">
        <v>13000</v>
      </c>
      <c r="P284" s="28"/>
      <c r="Q284" s="28"/>
      <c r="R284" s="28"/>
      <c r="S284" s="25" t="s">
        <v>105</v>
      </c>
      <c r="XEH284" s="4"/>
      <c r="XEI284" s="4"/>
      <c r="XEJ284" s="4"/>
      <c r="XEK284" s="4"/>
      <c r="XEL284" s="4"/>
      <c r="XEM284" s="4"/>
      <c r="XEN284" s="4"/>
      <c r="XEO284" s="4"/>
      <c r="XEP284" s="4"/>
      <c r="XEQ284" s="4"/>
      <c r="XER284" s="4"/>
      <c r="XES284" s="4"/>
      <c r="XET284" s="4"/>
    </row>
    <row r="285" s="3" customFormat="1" ht="29.1" customHeight="1" outlineLevel="1" spans="1:16374">
      <c r="A285" s="26"/>
      <c r="B285" s="12"/>
      <c r="C285" s="12"/>
      <c r="D285" s="13" t="s">
        <v>130</v>
      </c>
      <c r="E285" s="13"/>
      <c r="F285" s="32"/>
      <c r="G285" s="32"/>
      <c r="H285" s="13"/>
      <c r="I285" s="32"/>
      <c r="J285" s="13"/>
      <c r="K285" s="32"/>
      <c r="L285" s="46">
        <f>SUM(L284)</f>
        <v>15000</v>
      </c>
      <c r="M285" s="36"/>
      <c r="N285" s="36"/>
      <c r="O285" s="36"/>
      <c r="P285" s="36"/>
      <c r="Q285" s="36"/>
      <c r="R285" s="36"/>
      <c r="S285" s="35"/>
      <c r="XEH285" s="115"/>
      <c r="XEI285" s="115"/>
      <c r="XEJ285" s="115"/>
      <c r="XEK285" s="115"/>
      <c r="XEL285" s="115"/>
      <c r="XEM285" s="115"/>
      <c r="XEN285" s="115"/>
      <c r="XEO285" s="115"/>
      <c r="XEP285" s="115"/>
      <c r="XEQ285" s="115"/>
      <c r="XER285" s="115"/>
      <c r="XES285" s="115"/>
      <c r="XET285" s="115"/>
    </row>
    <row r="286" ht="53.1" customHeight="1" outlineLevel="1" spans="1:16374">
      <c r="A286" s="16">
        <f>MAX($A$5:A285)+1</f>
        <v>257</v>
      </c>
      <c r="B286" s="17"/>
      <c r="C286" s="17" t="s">
        <v>918</v>
      </c>
      <c r="D286" s="17" t="s">
        <v>919</v>
      </c>
      <c r="E286" s="20">
        <v>1</v>
      </c>
      <c r="F286" s="19" t="s">
        <v>920</v>
      </c>
      <c r="G286" s="19" t="s">
        <v>921</v>
      </c>
      <c r="H286" s="20" t="s">
        <v>922</v>
      </c>
      <c r="I286" s="24" t="s">
        <v>923</v>
      </c>
      <c r="J286" s="25" t="s">
        <v>28</v>
      </c>
      <c r="K286" s="19" t="s">
        <v>924</v>
      </c>
      <c r="L286" s="28">
        <v>9910</v>
      </c>
      <c r="M286" s="28">
        <v>1000</v>
      </c>
      <c r="N286" s="28">
        <v>3000</v>
      </c>
      <c r="O286" s="28">
        <v>5910</v>
      </c>
      <c r="P286" s="28"/>
      <c r="Q286" s="28"/>
      <c r="R286" s="28"/>
      <c r="S286" s="25" t="s">
        <v>442</v>
      </c>
      <c r="XEH286" s="4"/>
      <c r="XEI286" s="4"/>
      <c r="XEJ286" s="4"/>
      <c r="XEK286" s="4"/>
      <c r="XEL286" s="4"/>
      <c r="XEM286" s="4"/>
      <c r="XEN286" s="4"/>
      <c r="XEO286" s="4"/>
      <c r="XEP286" s="4"/>
      <c r="XEQ286" s="4"/>
      <c r="XER286" s="4"/>
      <c r="XES286" s="4"/>
      <c r="XET286" s="4"/>
    </row>
    <row r="287" ht="98.1" customHeight="1" outlineLevel="1" spans="1:19">
      <c r="A287" s="16">
        <f>MAX($A$5:A286)+1</f>
        <v>258</v>
      </c>
      <c r="B287" s="17"/>
      <c r="C287" s="17"/>
      <c r="D287" s="17"/>
      <c r="E287" s="20">
        <v>2</v>
      </c>
      <c r="F287" s="19" t="s">
        <v>925</v>
      </c>
      <c r="G287" s="19" t="s">
        <v>921</v>
      </c>
      <c r="H287" s="20"/>
      <c r="I287" s="24" t="s">
        <v>926</v>
      </c>
      <c r="J287" s="25" t="s">
        <v>28</v>
      </c>
      <c r="K287" s="19" t="s">
        <v>927</v>
      </c>
      <c r="L287" s="28">
        <v>17470</v>
      </c>
      <c r="M287" s="28">
        <v>2600</v>
      </c>
      <c r="N287" s="28"/>
      <c r="O287" s="28">
        <v>1000</v>
      </c>
      <c r="P287" s="28"/>
      <c r="Q287" s="28"/>
      <c r="R287" s="28">
        <v>13870</v>
      </c>
      <c r="S287" s="25" t="s">
        <v>30</v>
      </c>
    </row>
    <row r="288" ht="44.1" customHeight="1" outlineLevel="1" spans="1:16374">
      <c r="A288" s="16">
        <f>MAX($A$5:A287)+1</f>
        <v>259</v>
      </c>
      <c r="B288" s="17"/>
      <c r="C288" s="17"/>
      <c r="D288" s="17"/>
      <c r="E288" s="20">
        <v>3</v>
      </c>
      <c r="F288" s="19" t="s">
        <v>928</v>
      </c>
      <c r="G288" s="19" t="s">
        <v>921</v>
      </c>
      <c r="H288" s="20"/>
      <c r="I288" s="24" t="s">
        <v>929</v>
      </c>
      <c r="J288" s="25" t="s">
        <v>140</v>
      </c>
      <c r="K288" s="19" t="s">
        <v>930</v>
      </c>
      <c r="L288" s="28">
        <v>1500</v>
      </c>
      <c r="M288" s="28">
        <v>1200</v>
      </c>
      <c r="N288" s="28"/>
      <c r="O288" s="28">
        <v>300</v>
      </c>
      <c r="P288" s="28"/>
      <c r="Q288" s="28"/>
      <c r="R288" s="28"/>
      <c r="S288" s="25" t="s">
        <v>121</v>
      </c>
      <c r="XEH288" s="4"/>
      <c r="XEI288" s="4"/>
      <c r="XEJ288" s="4"/>
      <c r="XEK288" s="4"/>
      <c r="XEL288" s="4"/>
      <c r="XEM288" s="4"/>
      <c r="XEN288" s="4"/>
      <c r="XEO288" s="4"/>
      <c r="XEP288" s="4"/>
      <c r="XEQ288" s="4"/>
      <c r="XER288" s="4"/>
      <c r="XES288" s="4"/>
      <c r="XET288" s="4"/>
    </row>
    <row r="289" ht="45" customHeight="1" outlineLevel="1" spans="1:16374">
      <c r="A289" s="16">
        <f>MAX($A$5:A288)+1</f>
        <v>260</v>
      </c>
      <c r="B289" s="17"/>
      <c r="C289" s="17"/>
      <c r="D289" s="17"/>
      <c r="E289" s="20">
        <v>4</v>
      </c>
      <c r="F289" s="19" t="s">
        <v>931</v>
      </c>
      <c r="G289" s="19" t="s">
        <v>921</v>
      </c>
      <c r="H289" s="20"/>
      <c r="I289" s="24" t="s">
        <v>929</v>
      </c>
      <c r="J289" s="25" t="s">
        <v>28</v>
      </c>
      <c r="K289" s="19" t="s">
        <v>932</v>
      </c>
      <c r="L289" s="28">
        <v>8100</v>
      </c>
      <c r="M289" s="28">
        <v>1200</v>
      </c>
      <c r="N289" s="28"/>
      <c r="O289" s="28">
        <v>6900</v>
      </c>
      <c r="P289" s="28"/>
      <c r="Q289" s="28"/>
      <c r="R289" s="28"/>
      <c r="S289" s="25" t="s">
        <v>442</v>
      </c>
      <c r="XEH289" s="4"/>
      <c r="XEI289" s="4"/>
      <c r="XEJ289" s="4"/>
      <c r="XEK289" s="4"/>
      <c r="XEL289" s="4"/>
      <c r="XEM289" s="4"/>
      <c r="XEN289" s="4"/>
      <c r="XEO289" s="4"/>
      <c r="XEP289" s="4"/>
      <c r="XEQ289" s="4"/>
      <c r="XER289" s="4"/>
      <c r="XES289" s="4"/>
      <c r="XET289" s="4"/>
    </row>
    <row r="290" ht="36" customHeight="1" outlineLevel="1" spans="1:16374">
      <c r="A290" s="16">
        <f>MAX($A$5:A289)+1</f>
        <v>261</v>
      </c>
      <c r="B290" s="17"/>
      <c r="C290" s="17"/>
      <c r="D290" s="17"/>
      <c r="E290" s="20">
        <v>5</v>
      </c>
      <c r="F290" s="21" t="s">
        <v>933</v>
      </c>
      <c r="G290" s="21" t="s">
        <v>921</v>
      </c>
      <c r="H290" s="20"/>
      <c r="I290" s="21" t="s">
        <v>269</v>
      </c>
      <c r="J290" s="20" t="s">
        <v>140</v>
      </c>
      <c r="K290" s="21" t="s">
        <v>934</v>
      </c>
      <c r="L290" s="38">
        <v>2350</v>
      </c>
      <c r="M290" s="38">
        <v>2320</v>
      </c>
      <c r="N290" s="38">
        <v>30</v>
      </c>
      <c r="O290" s="38"/>
      <c r="P290" s="38"/>
      <c r="Q290" s="38"/>
      <c r="R290" s="38"/>
      <c r="S290" s="17">
        <v>2022</v>
      </c>
      <c r="XEH290" s="4"/>
      <c r="XEI290" s="4"/>
      <c r="XEJ290" s="4"/>
      <c r="XEK290" s="4"/>
      <c r="XEL290" s="4"/>
      <c r="XEM290" s="4"/>
      <c r="XEN290" s="4"/>
      <c r="XEO290" s="4"/>
      <c r="XEP290" s="4"/>
      <c r="XEQ290" s="4"/>
      <c r="XER290" s="4"/>
      <c r="XES290" s="4"/>
      <c r="XET290" s="4"/>
    </row>
    <row r="291" ht="35.1" customHeight="1" outlineLevel="1" spans="1:16374">
      <c r="A291" s="16">
        <f>MAX($A$5:A290)+1</f>
        <v>262</v>
      </c>
      <c r="B291" s="17"/>
      <c r="C291" s="17"/>
      <c r="D291" s="17"/>
      <c r="E291" s="20">
        <v>6</v>
      </c>
      <c r="F291" s="21" t="s">
        <v>935</v>
      </c>
      <c r="G291" s="21" t="s">
        <v>921</v>
      </c>
      <c r="H291" s="20"/>
      <c r="I291" s="21" t="s">
        <v>936</v>
      </c>
      <c r="J291" s="17" t="s">
        <v>937</v>
      </c>
      <c r="K291" s="21" t="s">
        <v>938</v>
      </c>
      <c r="L291" s="38">
        <v>5600</v>
      </c>
      <c r="M291" s="38">
        <v>4500</v>
      </c>
      <c r="N291" s="38">
        <v>1100</v>
      </c>
      <c r="O291" s="38"/>
      <c r="P291" s="38"/>
      <c r="Q291" s="38"/>
      <c r="R291" s="38"/>
      <c r="S291" s="17" t="s">
        <v>121</v>
      </c>
      <c r="XEH291" s="4"/>
      <c r="XEI291" s="4"/>
      <c r="XEJ291" s="4"/>
      <c r="XEK291" s="4"/>
      <c r="XEL291" s="4"/>
      <c r="XEM291" s="4"/>
      <c r="XEN291" s="4"/>
      <c r="XEO291" s="4"/>
      <c r="XEP291" s="4"/>
      <c r="XEQ291" s="4"/>
      <c r="XER291" s="4"/>
      <c r="XES291" s="4"/>
      <c r="XET291" s="4"/>
    </row>
    <row r="292" ht="48" customHeight="1" outlineLevel="1" spans="1:16374">
      <c r="A292" s="16">
        <f>MAX($A$5:A291)+1</f>
        <v>263</v>
      </c>
      <c r="B292" s="17"/>
      <c r="C292" s="17"/>
      <c r="D292" s="17"/>
      <c r="E292" s="20">
        <v>7</v>
      </c>
      <c r="F292" s="21" t="s">
        <v>939</v>
      </c>
      <c r="G292" s="21" t="s">
        <v>921</v>
      </c>
      <c r="H292" s="20"/>
      <c r="I292" s="21" t="s">
        <v>521</v>
      </c>
      <c r="J292" s="17" t="s">
        <v>937</v>
      </c>
      <c r="K292" s="21" t="s">
        <v>940</v>
      </c>
      <c r="L292" s="38">
        <v>900</v>
      </c>
      <c r="M292" s="38"/>
      <c r="N292" s="38"/>
      <c r="O292" s="38">
        <v>900</v>
      </c>
      <c r="P292" s="38"/>
      <c r="Q292" s="38"/>
      <c r="R292" s="38"/>
      <c r="S292" s="17">
        <v>2022</v>
      </c>
      <c r="XEH292" s="4"/>
      <c r="XEI292" s="4"/>
      <c r="XEJ292" s="4"/>
      <c r="XEK292" s="4"/>
      <c r="XEL292" s="4"/>
      <c r="XEM292" s="4"/>
      <c r="XEN292" s="4"/>
      <c r="XEO292" s="4"/>
      <c r="XEP292" s="4"/>
      <c r="XEQ292" s="4"/>
      <c r="XER292" s="4"/>
      <c r="XES292" s="4"/>
      <c r="XET292" s="4"/>
    </row>
    <row r="293" ht="48" customHeight="1" outlineLevel="1" spans="1:16374">
      <c r="A293" s="16">
        <f>MAX($A$5:A292)+1</f>
        <v>264</v>
      </c>
      <c r="B293" s="17"/>
      <c r="C293" s="17"/>
      <c r="D293" s="17"/>
      <c r="E293" s="20">
        <v>8</v>
      </c>
      <c r="F293" s="21" t="s">
        <v>941</v>
      </c>
      <c r="G293" s="21" t="s">
        <v>942</v>
      </c>
      <c r="H293" s="20"/>
      <c r="I293" s="21" t="s">
        <v>943</v>
      </c>
      <c r="J293" s="17" t="s">
        <v>140</v>
      </c>
      <c r="K293" s="21" t="s">
        <v>944</v>
      </c>
      <c r="L293" s="38">
        <v>4900</v>
      </c>
      <c r="M293" s="38">
        <v>2776</v>
      </c>
      <c r="N293" s="38">
        <v>2124</v>
      </c>
      <c r="O293" s="38"/>
      <c r="P293" s="38"/>
      <c r="Q293" s="38"/>
      <c r="R293" s="38"/>
      <c r="S293" s="17">
        <v>2021</v>
      </c>
      <c r="XEH293" s="4"/>
      <c r="XEI293" s="4"/>
      <c r="XEJ293" s="4"/>
      <c r="XEK293" s="4"/>
      <c r="XEL293" s="4"/>
      <c r="XEM293" s="4"/>
      <c r="XEN293" s="4"/>
      <c r="XEO293" s="4"/>
      <c r="XEP293" s="4"/>
      <c r="XEQ293" s="4"/>
      <c r="XER293" s="4"/>
      <c r="XES293" s="4"/>
      <c r="XET293" s="4"/>
    </row>
    <row r="294" ht="165" customHeight="1" outlineLevel="1" spans="1:16374">
      <c r="A294" s="16">
        <f>MAX($A$5:A293)+1</f>
        <v>265</v>
      </c>
      <c r="B294" s="17"/>
      <c r="C294" s="17"/>
      <c r="D294" s="17"/>
      <c r="E294" s="20">
        <v>9</v>
      </c>
      <c r="F294" s="21" t="s">
        <v>945</v>
      </c>
      <c r="G294" s="21" t="s">
        <v>946</v>
      </c>
      <c r="H294" s="20"/>
      <c r="I294" s="21" t="s">
        <v>947</v>
      </c>
      <c r="J294" s="17" t="s">
        <v>937</v>
      </c>
      <c r="K294" s="21" t="s">
        <v>948</v>
      </c>
      <c r="L294" s="38">
        <v>15310</v>
      </c>
      <c r="M294" s="38">
        <v>13132</v>
      </c>
      <c r="N294" s="38">
        <v>2178</v>
      </c>
      <c r="O294" s="38"/>
      <c r="P294" s="38"/>
      <c r="Q294" s="38"/>
      <c r="R294" s="38"/>
      <c r="S294" s="17">
        <v>2021</v>
      </c>
      <c r="XEH294" s="4"/>
      <c r="XEI294" s="4"/>
      <c r="XEJ294" s="4"/>
      <c r="XEK294" s="4"/>
      <c r="XEL294" s="4"/>
      <c r="XEM294" s="4"/>
      <c r="XEN294" s="4"/>
      <c r="XEO294" s="4"/>
      <c r="XEP294" s="4"/>
      <c r="XEQ294" s="4"/>
      <c r="XER294" s="4"/>
      <c r="XES294" s="4"/>
      <c r="XET294" s="4"/>
    </row>
    <row r="295" ht="180" customHeight="1" outlineLevel="1" spans="1:16374">
      <c r="A295" s="16">
        <f>MAX($A$5:A294)+1</f>
        <v>266</v>
      </c>
      <c r="B295" s="17"/>
      <c r="C295" s="17"/>
      <c r="D295" s="17"/>
      <c r="E295" s="20">
        <v>10</v>
      </c>
      <c r="F295" s="21" t="s">
        <v>949</v>
      </c>
      <c r="G295" s="21" t="s">
        <v>946</v>
      </c>
      <c r="H295" s="20"/>
      <c r="I295" s="21" t="s">
        <v>950</v>
      </c>
      <c r="J295" s="17" t="s">
        <v>937</v>
      </c>
      <c r="K295" s="21" t="s">
        <v>951</v>
      </c>
      <c r="L295" s="38">
        <v>1710</v>
      </c>
      <c r="M295" s="38">
        <v>1368</v>
      </c>
      <c r="N295" s="38">
        <v>342</v>
      </c>
      <c r="O295" s="38"/>
      <c r="P295" s="38"/>
      <c r="Q295" s="38"/>
      <c r="R295" s="38"/>
      <c r="S295" s="17">
        <v>2021</v>
      </c>
      <c r="XEH295" s="4"/>
      <c r="XEI295" s="4"/>
      <c r="XEJ295" s="4"/>
      <c r="XEK295" s="4"/>
      <c r="XEL295" s="4"/>
      <c r="XEM295" s="4"/>
      <c r="XEN295" s="4"/>
      <c r="XEO295" s="4"/>
      <c r="XEP295" s="4"/>
      <c r="XEQ295" s="4"/>
      <c r="XER295" s="4"/>
      <c r="XES295" s="4"/>
      <c r="XET295" s="4"/>
    </row>
    <row r="296" ht="132" customHeight="1" outlineLevel="1" spans="1:16374">
      <c r="A296" s="16">
        <f>MAX($A$5:A295)+1</f>
        <v>267</v>
      </c>
      <c r="B296" s="17"/>
      <c r="C296" s="17"/>
      <c r="D296" s="17"/>
      <c r="E296" s="20">
        <v>11</v>
      </c>
      <c r="F296" s="21" t="s">
        <v>952</v>
      </c>
      <c r="G296" s="21" t="s">
        <v>953</v>
      </c>
      <c r="H296" s="20"/>
      <c r="I296" s="21" t="s">
        <v>954</v>
      </c>
      <c r="J296" s="17" t="s">
        <v>28</v>
      </c>
      <c r="K296" s="21" t="s">
        <v>955</v>
      </c>
      <c r="L296" s="38">
        <v>3900</v>
      </c>
      <c r="M296" s="38">
        <v>1950</v>
      </c>
      <c r="N296" s="38">
        <v>900</v>
      </c>
      <c r="O296" s="38">
        <v>1050</v>
      </c>
      <c r="P296" s="38"/>
      <c r="Q296" s="38"/>
      <c r="R296" s="38"/>
      <c r="S296" s="17">
        <v>2021</v>
      </c>
      <c r="XEH296" s="4"/>
      <c r="XEI296" s="4"/>
      <c r="XEJ296" s="4"/>
      <c r="XEK296" s="4"/>
      <c r="XEL296" s="4"/>
      <c r="XEM296" s="4"/>
      <c r="XEN296" s="4"/>
      <c r="XEO296" s="4"/>
      <c r="XEP296" s="4"/>
      <c r="XEQ296" s="4"/>
      <c r="XER296" s="4"/>
      <c r="XES296" s="4"/>
      <c r="XET296" s="4"/>
    </row>
    <row r="297" ht="309" customHeight="1" outlineLevel="1" spans="1:16374">
      <c r="A297" s="16">
        <f>MAX($A$5:A296)+1</f>
        <v>268</v>
      </c>
      <c r="B297" s="17"/>
      <c r="C297" s="17"/>
      <c r="D297" s="17"/>
      <c r="E297" s="20">
        <v>12</v>
      </c>
      <c r="F297" s="21" t="s">
        <v>956</v>
      </c>
      <c r="G297" s="21" t="s">
        <v>946</v>
      </c>
      <c r="H297" s="20"/>
      <c r="I297" s="21" t="s">
        <v>957</v>
      </c>
      <c r="J297" s="17" t="s">
        <v>28</v>
      </c>
      <c r="K297" s="21" t="s">
        <v>958</v>
      </c>
      <c r="L297" s="38">
        <v>7400</v>
      </c>
      <c r="M297" s="38">
        <v>4440</v>
      </c>
      <c r="N297" s="38">
        <v>1480</v>
      </c>
      <c r="O297" s="38">
        <v>1480</v>
      </c>
      <c r="P297" s="38"/>
      <c r="Q297" s="38"/>
      <c r="R297" s="38"/>
      <c r="S297" s="17" t="s">
        <v>121</v>
      </c>
      <c r="XEH297" s="4"/>
      <c r="XEI297" s="4"/>
      <c r="XEJ297" s="4"/>
      <c r="XEK297" s="4"/>
      <c r="XEL297" s="4"/>
      <c r="XEM297" s="4"/>
      <c r="XEN297" s="4"/>
      <c r="XEO297" s="4"/>
      <c r="XEP297" s="4"/>
      <c r="XEQ297" s="4"/>
      <c r="XER297" s="4"/>
      <c r="XES297" s="4"/>
      <c r="XET297" s="4"/>
    </row>
    <row r="298" ht="42" customHeight="1" outlineLevel="1" spans="1:16374">
      <c r="A298" s="16">
        <f>MAX($A$5:A297)+1</f>
        <v>269</v>
      </c>
      <c r="B298" s="17"/>
      <c r="C298" s="17"/>
      <c r="D298" s="17"/>
      <c r="E298" s="20">
        <v>13</v>
      </c>
      <c r="F298" s="24" t="s">
        <v>959</v>
      </c>
      <c r="G298" s="24" t="s">
        <v>960</v>
      </c>
      <c r="H298" s="25" t="s">
        <v>961</v>
      </c>
      <c r="I298" s="24" t="s">
        <v>45</v>
      </c>
      <c r="J298" s="25" t="s">
        <v>28</v>
      </c>
      <c r="K298" s="24" t="s">
        <v>962</v>
      </c>
      <c r="L298" s="28">
        <v>500</v>
      </c>
      <c r="M298" s="28">
        <v>500</v>
      </c>
      <c r="N298" s="28"/>
      <c r="O298" s="36"/>
      <c r="P298" s="36"/>
      <c r="Q298" s="36"/>
      <c r="R298" s="36"/>
      <c r="S298" s="25" t="s">
        <v>30</v>
      </c>
      <c r="XEH298" s="4"/>
      <c r="XEI298" s="4"/>
      <c r="XEJ298" s="4"/>
      <c r="XEK298" s="4"/>
      <c r="XEL298" s="4"/>
      <c r="XEM298" s="4"/>
      <c r="XEN298" s="4"/>
      <c r="XEO298" s="4"/>
      <c r="XEP298" s="4"/>
      <c r="XEQ298" s="4"/>
      <c r="XER298" s="4"/>
      <c r="XES298" s="4"/>
      <c r="XET298" s="4"/>
    </row>
    <row r="299" ht="45" customHeight="1" outlineLevel="1" spans="1:16374">
      <c r="A299" s="16">
        <f>MAX($A$5:A298)+1</f>
        <v>270</v>
      </c>
      <c r="B299" s="17"/>
      <c r="C299" s="17"/>
      <c r="D299" s="17"/>
      <c r="E299" s="20">
        <v>14</v>
      </c>
      <c r="F299" s="24" t="s">
        <v>963</v>
      </c>
      <c r="G299" s="24" t="s">
        <v>960</v>
      </c>
      <c r="H299" s="25"/>
      <c r="I299" s="24" t="s">
        <v>87</v>
      </c>
      <c r="J299" s="25" t="s">
        <v>28</v>
      </c>
      <c r="K299" s="24" t="s">
        <v>964</v>
      </c>
      <c r="L299" s="28">
        <v>3500</v>
      </c>
      <c r="M299" s="28">
        <v>3500</v>
      </c>
      <c r="N299" s="28"/>
      <c r="O299" s="36"/>
      <c r="P299" s="36"/>
      <c r="Q299" s="36"/>
      <c r="R299" s="36"/>
      <c r="S299" s="25" t="s">
        <v>93</v>
      </c>
      <c r="XEH299" s="4"/>
      <c r="XEI299" s="4"/>
      <c r="XEJ299" s="4"/>
      <c r="XEK299" s="4"/>
      <c r="XEL299" s="4"/>
      <c r="XEM299" s="4"/>
      <c r="XEN299" s="4"/>
      <c r="XEO299" s="4"/>
      <c r="XEP299" s="4"/>
      <c r="XEQ299" s="4"/>
      <c r="XER299" s="4"/>
      <c r="XES299" s="4"/>
      <c r="XET299" s="4"/>
    </row>
    <row r="300" ht="42.95" customHeight="1" outlineLevel="1" spans="1:16374">
      <c r="A300" s="16">
        <f>MAX($A$5:A299)+1</f>
        <v>271</v>
      </c>
      <c r="B300" s="17"/>
      <c r="C300" s="17"/>
      <c r="D300" s="17"/>
      <c r="E300" s="20">
        <v>15</v>
      </c>
      <c r="F300" s="24" t="s">
        <v>965</v>
      </c>
      <c r="G300" s="24" t="s">
        <v>960</v>
      </c>
      <c r="H300" s="25"/>
      <c r="I300" s="24" t="s">
        <v>87</v>
      </c>
      <c r="J300" s="25" t="s">
        <v>28</v>
      </c>
      <c r="K300" s="24" t="s">
        <v>966</v>
      </c>
      <c r="L300" s="28">
        <v>2000</v>
      </c>
      <c r="M300" s="28">
        <v>2000</v>
      </c>
      <c r="N300" s="28"/>
      <c r="O300" s="36"/>
      <c r="P300" s="36"/>
      <c r="Q300" s="36"/>
      <c r="R300" s="36"/>
      <c r="S300" s="25" t="s">
        <v>93</v>
      </c>
      <c r="XEH300" s="4"/>
      <c r="XEI300" s="4"/>
      <c r="XEJ300" s="4"/>
      <c r="XEK300" s="4"/>
      <c r="XEL300" s="4"/>
      <c r="XEM300" s="4"/>
      <c r="XEN300" s="4"/>
      <c r="XEO300" s="4"/>
      <c r="XEP300" s="4"/>
      <c r="XEQ300" s="4"/>
      <c r="XER300" s="4"/>
      <c r="XES300" s="4"/>
      <c r="XET300" s="4"/>
    </row>
    <row r="301" ht="51" customHeight="1" outlineLevel="1" spans="1:16374">
      <c r="A301" s="16">
        <f>MAX($A$5:A300)+1</f>
        <v>272</v>
      </c>
      <c r="B301" s="17"/>
      <c r="C301" s="17"/>
      <c r="D301" s="17"/>
      <c r="E301" s="20">
        <v>16</v>
      </c>
      <c r="F301" s="24" t="s">
        <v>967</v>
      </c>
      <c r="G301" s="24" t="s">
        <v>960</v>
      </c>
      <c r="H301" s="25"/>
      <c r="I301" s="24" t="s">
        <v>45</v>
      </c>
      <c r="J301" s="25" t="s">
        <v>28</v>
      </c>
      <c r="K301" s="24" t="s">
        <v>968</v>
      </c>
      <c r="L301" s="28">
        <v>1000</v>
      </c>
      <c r="M301" s="28">
        <v>1000</v>
      </c>
      <c r="N301" s="28"/>
      <c r="O301" s="36"/>
      <c r="P301" s="36"/>
      <c r="Q301" s="36"/>
      <c r="R301" s="36"/>
      <c r="S301" s="25" t="s">
        <v>30</v>
      </c>
      <c r="XEH301" s="4"/>
      <c r="XEI301" s="4"/>
      <c r="XEJ301" s="4"/>
      <c r="XEK301" s="4"/>
      <c r="XEL301" s="4"/>
      <c r="XEM301" s="4"/>
      <c r="XEN301" s="4"/>
      <c r="XEO301" s="4"/>
      <c r="XEP301" s="4"/>
      <c r="XEQ301" s="4"/>
      <c r="XER301" s="4"/>
      <c r="XES301" s="4"/>
      <c r="XET301" s="4"/>
    </row>
    <row r="302" ht="36" customHeight="1" outlineLevel="1" spans="1:16374">
      <c r="A302" s="16">
        <f>MAX($A$5:A301)+1</f>
        <v>273</v>
      </c>
      <c r="B302" s="17"/>
      <c r="C302" s="17"/>
      <c r="D302" s="17"/>
      <c r="E302" s="20">
        <v>17</v>
      </c>
      <c r="F302" s="24" t="s">
        <v>969</v>
      </c>
      <c r="G302" s="24" t="s">
        <v>960</v>
      </c>
      <c r="H302" s="25"/>
      <c r="I302" s="24" t="s">
        <v>273</v>
      </c>
      <c r="J302" s="25" t="s">
        <v>28</v>
      </c>
      <c r="K302" s="24" t="s">
        <v>970</v>
      </c>
      <c r="L302" s="28">
        <v>5000</v>
      </c>
      <c r="M302" s="28">
        <v>3000</v>
      </c>
      <c r="N302" s="28">
        <v>2000</v>
      </c>
      <c r="O302" s="36"/>
      <c r="P302" s="36"/>
      <c r="Q302" s="36"/>
      <c r="R302" s="36"/>
      <c r="S302" s="25" t="s">
        <v>30</v>
      </c>
      <c r="XEH302" s="4"/>
      <c r="XEI302" s="4"/>
      <c r="XEJ302" s="4"/>
      <c r="XEK302" s="4"/>
      <c r="XEL302" s="4"/>
      <c r="XEM302" s="4"/>
      <c r="XEN302" s="4"/>
      <c r="XEO302" s="4"/>
      <c r="XEP302" s="4"/>
      <c r="XEQ302" s="4"/>
      <c r="XER302" s="4"/>
      <c r="XES302" s="4"/>
      <c r="XET302" s="4"/>
    </row>
    <row r="303" ht="39.95" customHeight="1" outlineLevel="1" spans="1:16374">
      <c r="A303" s="16">
        <f>MAX($A$5:A302)+1</f>
        <v>274</v>
      </c>
      <c r="B303" s="17"/>
      <c r="C303" s="17"/>
      <c r="D303" s="17" t="s">
        <v>971</v>
      </c>
      <c r="E303" s="20">
        <v>1</v>
      </c>
      <c r="F303" s="24" t="s">
        <v>972</v>
      </c>
      <c r="G303" s="24" t="s">
        <v>946</v>
      </c>
      <c r="H303" s="25" t="s">
        <v>946</v>
      </c>
      <c r="I303" s="24" t="s">
        <v>820</v>
      </c>
      <c r="J303" s="25" t="s">
        <v>28</v>
      </c>
      <c r="K303" s="24" t="s">
        <v>973</v>
      </c>
      <c r="L303" s="28">
        <v>50000</v>
      </c>
      <c r="M303" s="28">
        <v>20000</v>
      </c>
      <c r="N303" s="28">
        <v>20000</v>
      </c>
      <c r="O303" s="28">
        <v>5000</v>
      </c>
      <c r="P303" s="28">
        <v>5000</v>
      </c>
      <c r="Q303" s="28"/>
      <c r="R303" s="28"/>
      <c r="S303" s="25" t="s">
        <v>30</v>
      </c>
      <c r="XEH303" s="4"/>
      <c r="XEI303" s="4"/>
      <c r="XEJ303" s="4"/>
      <c r="XEK303" s="4"/>
      <c r="XEL303" s="4"/>
      <c r="XEM303" s="4"/>
      <c r="XEN303" s="4"/>
      <c r="XEO303" s="4"/>
      <c r="XEP303" s="4"/>
      <c r="XEQ303" s="4"/>
      <c r="XER303" s="4"/>
      <c r="XES303" s="4"/>
      <c r="XET303" s="4"/>
    </row>
    <row r="304" ht="33" customHeight="1" outlineLevel="1" spans="1:16374">
      <c r="A304" s="16">
        <f>MAX($A$5:A303)+1</f>
        <v>275</v>
      </c>
      <c r="B304" s="17"/>
      <c r="C304" s="17"/>
      <c r="D304" s="17"/>
      <c r="E304" s="20">
        <v>2</v>
      </c>
      <c r="F304" s="24" t="s">
        <v>974</v>
      </c>
      <c r="G304" s="24" t="s">
        <v>946</v>
      </c>
      <c r="H304" s="25"/>
      <c r="I304" s="24" t="s">
        <v>820</v>
      </c>
      <c r="J304" s="25" t="s">
        <v>28</v>
      </c>
      <c r="K304" s="24" t="s">
        <v>975</v>
      </c>
      <c r="L304" s="28">
        <v>50000</v>
      </c>
      <c r="M304" s="28">
        <v>30000</v>
      </c>
      <c r="N304" s="28">
        <v>20000</v>
      </c>
      <c r="O304" s="28"/>
      <c r="P304" s="28"/>
      <c r="Q304" s="28"/>
      <c r="R304" s="28"/>
      <c r="S304" s="25" t="s">
        <v>30</v>
      </c>
      <c r="XEH304" s="4"/>
      <c r="XEI304" s="4"/>
      <c r="XEJ304" s="4"/>
      <c r="XEK304" s="4"/>
      <c r="XEL304" s="4"/>
      <c r="XEM304" s="4"/>
      <c r="XEN304" s="4"/>
      <c r="XEO304" s="4"/>
      <c r="XEP304" s="4"/>
      <c r="XEQ304" s="4"/>
      <c r="XER304" s="4"/>
      <c r="XES304" s="4"/>
      <c r="XET304" s="4"/>
    </row>
    <row r="305" ht="51" customHeight="1" outlineLevel="1" spans="1:16374">
      <c r="A305" s="16">
        <f>MAX($A$5:A304)+1</f>
        <v>276</v>
      </c>
      <c r="B305" s="17"/>
      <c r="C305" s="17"/>
      <c r="D305" s="77" t="s">
        <v>976</v>
      </c>
      <c r="E305" s="20">
        <v>1</v>
      </c>
      <c r="F305" s="21" t="s">
        <v>977</v>
      </c>
      <c r="G305" s="24" t="s">
        <v>946</v>
      </c>
      <c r="H305" s="79" t="s">
        <v>946</v>
      </c>
      <c r="I305" s="24" t="s">
        <v>820</v>
      </c>
      <c r="J305" s="25" t="s">
        <v>28</v>
      </c>
      <c r="K305" s="24" t="s">
        <v>978</v>
      </c>
      <c r="L305" s="38">
        <v>100000</v>
      </c>
      <c r="M305" s="38">
        <v>40000</v>
      </c>
      <c r="N305" s="38">
        <v>60000</v>
      </c>
      <c r="O305" s="38"/>
      <c r="P305" s="38"/>
      <c r="Q305" s="38"/>
      <c r="R305" s="38"/>
      <c r="S305" s="25" t="s">
        <v>30</v>
      </c>
      <c r="XEH305" s="4"/>
      <c r="XEI305" s="4"/>
      <c r="XEJ305" s="4"/>
      <c r="XEK305" s="4"/>
      <c r="XEL305" s="4"/>
      <c r="XEM305" s="4"/>
      <c r="XEN305" s="4"/>
      <c r="XEO305" s="4"/>
      <c r="XEP305" s="4"/>
      <c r="XEQ305" s="4"/>
      <c r="XER305" s="4"/>
      <c r="XES305" s="4"/>
      <c r="XET305" s="4"/>
    </row>
    <row r="306" s="3" customFormat="1" ht="27" customHeight="1" outlineLevel="1" spans="1:16374">
      <c r="A306" s="26"/>
      <c r="B306" s="12"/>
      <c r="C306" s="12"/>
      <c r="D306" s="13" t="s">
        <v>130</v>
      </c>
      <c r="E306" s="13"/>
      <c r="F306" s="32"/>
      <c r="G306" s="32"/>
      <c r="H306" s="13"/>
      <c r="I306" s="32"/>
      <c r="J306" s="13"/>
      <c r="K306" s="32"/>
      <c r="L306" s="46">
        <f>SUM(L286:L305)</f>
        <v>291050</v>
      </c>
      <c r="M306" s="46"/>
      <c r="N306" s="46"/>
      <c r="O306" s="46"/>
      <c r="P306" s="46"/>
      <c r="Q306" s="46"/>
      <c r="R306" s="46"/>
      <c r="S306" s="35"/>
      <c r="XEH306" s="115"/>
      <c r="XEI306" s="115"/>
      <c r="XEJ306" s="115"/>
      <c r="XEK306" s="115"/>
      <c r="XEL306" s="115"/>
      <c r="XEM306" s="115"/>
      <c r="XEN306" s="115"/>
      <c r="XEO306" s="115"/>
      <c r="XEP306" s="115"/>
      <c r="XEQ306" s="115"/>
      <c r="XER306" s="115"/>
      <c r="XES306" s="115"/>
      <c r="XET306" s="115"/>
    </row>
    <row r="307" ht="48.95" customHeight="1" outlineLevel="1" spans="1:16374">
      <c r="A307" s="16">
        <f>MAX($A$5:A306)+1</f>
        <v>277</v>
      </c>
      <c r="B307" s="17"/>
      <c r="C307" s="17" t="s">
        <v>979</v>
      </c>
      <c r="D307" s="17" t="s">
        <v>980</v>
      </c>
      <c r="E307" s="20">
        <v>1</v>
      </c>
      <c r="F307" s="101" t="s">
        <v>981</v>
      </c>
      <c r="G307" s="101" t="s">
        <v>982</v>
      </c>
      <c r="H307" s="102" t="s">
        <v>983</v>
      </c>
      <c r="I307" s="101" t="s">
        <v>493</v>
      </c>
      <c r="J307" s="102" t="s">
        <v>28</v>
      </c>
      <c r="K307" s="101" t="s">
        <v>984</v>
      </c>
      <c r="L307" s="110">
        <v>3000</v>
      </c>
      <c r="M307" s="110">
        <v>2400</v>
      </c>
      <c r="N307" s="110"/>
      <c r="O307" s="110">
        <v>600</v>
      </c>
      <c r="P307" s="110"/>
      <c r="Q307" s="110"/>
      <c r="R307" s="110"/>
      <c r="S307" s="102" t="s">
        <v>93</v>
      </c>
      <c r="XEH307" s="4"/>
      <c r="XEI307" s="4"/>
      <c r="XEJ307" s="4"/>
      <c r="XEK307" s="4"/>
      <c r="XEL307" s="4"/>
      <c r="XEM307" s="4"/>
      <c r="XEN307" s="4"/>
      <c r="XEO307" s="4"/>
      <c r="XEP307" s="4"/>
      <c r="XEQ307" s="4"/>
      <c r="XER307" s="4"/>
      <c r="XES307" s="4"/>
      <c r="XET307" s="4"/>
    </row>
    <row r="308" ht="56.1" customHeight="1" outlineLevel="1" spans="1:16374">
      <c r="A308" s="16">
        <f>MAX($A$5:A307)+1</f>
        <v>278</v>
      </c>
      <c r="B308" s="17"/>
      <c r="C308" s="17"/>
      <c r="D308" s="17"/>
      <c r="E308" s="20">
        <v>2</v>
      </c>
      <c r="F308" s="101" t="s">
        <v>985</v>
      </c>
      <c r="G308" s="101" t="s">
        <v>982</v>
      </c>
      <c r="H308" s="102"/>
      <c r="I308" s="101" t="s">
        <v>269</v>
      </c>
      <c r="J308" s="102" t="s">
        <v>140</v>
      </c>
      <c r="K308" s="101" t="s">
        <v>986</v>
      </c>
      <c r="L308" s="110">
        <v>1000</v>
      </c>
      <c r="M308" s="110">
        <v>400</v>
      </c>
      <c r="N308" s="110"/>
      <c r="O308" s="110">
        <v>600</v>
      </c>
      <c r="P308" s="110"/>
      <c r="Q308" s="110"/>
      <c r="R308" s="110"/>
      <c r="S308" s="102" t="s">
        <v>30</v>
      </c>
      <c r="XEH308" s="4"/>
      <c r="XEI308" s="4"/>
      <c r="XEJ308" s="4"/>
      <c r="XEK308" s="4"/>
      <c r="XEL308" s="4"/>
      <c r="XEM308" s="4"/>
      <c r="XEN308" s="4"/>
      <c r="XEO308" s="4"/>
      <c r="XEP308" s="4"/>
      <c r="XEQ308" s="4"/>
      <c r="XER308" s="4"/>
      <c r="XES308" s="4"/>
      <c r="XET308" s="4"/>
    </row>
    <row r="309" ht="48.95" customHeight="1" outlineLevel="1" spans="1:16374">
      <c r="A309" s="16">
        <f>MAX($A$5:A308)+1</f>
        <v>279</v>
      </c>
      <c r="B309" s="17"/>
      <c r="C309" s="17"/>
      <c r="D309" s="17"/>
      <c r="E309" s="20">
        <v>3</v>
      </c>
      <c r="F309" s="101" t="s">
        <v>987</v>
      </c>
      <c r="G309" s="101" t="s">
        <v>982</v>
      </c>
      <c r="H309" s="102"/>
      <c r="I309" s="101" t="s">
        <v>107</v>
      </c>
      <c r="J309" s="20" t="s">
        <v>140</v>
      </c>
      <c r="K309" s="101" t="s">
        <v>988</v>
      </c>
      <c r="L309" s="110">
        <v>980</v>
      </c>
      <c r="M309" s="110">
        <v>392</v>
      </c>
      <c r="N309" s="110"/>
      <c r="O309" s="110">
        <v>588</v>
      </c>
      <c r="P309" s="110"/>
      <c r="Q309" s="110"/>
      <c r="R309" s="110"/>
      <c r="S309" s="102" t="s">
        <v>676</v>
      </c>
      <c r="XEH309" s="4"/>
      <c r="XEI309" s="4"/>
      <c r="XEJ309" s="4"/>
      <c r="XEK309" s="4"/>
      <c r="XEL309" s="4"/>
      <c r="XEM309" s="4"/>
      <c r="XEN309" s="4"/>
      <c r="XEO309" s="4"/>
      <c r="XEP309" s="4"/>
      <c r="XEQ309" s="4"/>
      <c r="XER309" s="4"/>
      <c r="XES309" s="4"/>
      <c r="XET309" s="4"/>
    </row>
    <row r="310" ht="48" customHeight="1" outlineLevel="1" spans="1:16374">
      <c r="A310" s="16">
        <f>MAX($A$5:A309)+1</f>
        <v>280</v>
      </c>
      <c r="B310" s="17"/>
      <c r="C310" s="17"/>
      <c r="D310" s="17"/>
      <c r="E310" s="20">
        <v>4</v>
      </c>
      <c r="F310" s="101" t="s">
        <v>989</v>
      </c>
      <c r="G310" s="101" t="s">
        <v>982</v>
      </c>
      <c r="H310" s="102"/>
      <c r="I310" s="101" t="s">
        <v>493</v>
      </c>
      <c r="J310" s="20" t="s">
        <v>140</v>
      </c>
      <c r="K310" s="101" t="s">
        <v>990</v>
      </c>
      <c r="L310" s="110">
        <v>880</v>
      </c>
      <c r="M310" s="110">
        <v>352</v>
      </c>
      <c r="N310" s="110"/>
      <c r="O310" s="110">
        <v>528</v>
      </c>
      <c r="P310" s="110"/>
      <c r="Q310" s="110"/>
      <c r="R310" s="110"/>
      <c r="S310" s="102" t="s">
        <v>121</v>
      </c>
      <c r="XEH310" s="4"/>
      <c r="XEI310" s="4"/>
      <c r="XEJ310" s="4"/>
      <c r="XEK310" s="4"/>
      <c r="XEL310" s="4"/>
      <c r="XEM310" s="4"/>
      <c r="XEN310" s="4"/>
      <c r="XEO310" s="4"/>
      <c r="XEP310" s="4"/>
      <c r="XEQ310" s="4"/>
      <c r="XER310" s="4"/>
      <c r="XES310" s="4"/>
      <c r="XET310" s="4"/>
    </row>
    <row r="311" ht="51" customHeight="1" outlineLevel="1" spans="1:16374">
      <c r="A311" s="16">
        <f>MAX($A$5:A310)+1</f>
        <v>281</v>
      </c>
      <c r="B311" s="17"/>
      <c r="C311" s="17"/>
      <c r="D311" s="17"/>
      <c r="E311" s="20">
        <v>5</v>
      </c>
      <c r="F311" s="101" t="s">
        <v>991</v>
      </c>
      <c r="G311" s="101" t="s">
        <v>982</v>
      </c>
      <c r="H311" s="102"/>
      <c r="I311" s="101" t="s">
        <v>343</v>
      </c>
      <c r="J311" s="20" t="s">
        <v>140</v>
      </c>
      <c r="K311" s="101" t="s">
        <v>992</v>
      </c>
      <c r="L311" s="110">
        <v>920</v>
      </c>
      <c r="M311" s="110">
        <v>368</v>
      </c>
      <c r="N311" s="110"/>
      <c r="O311" s="110">
        <v>552</v>
      </c>
      <c r="P311" s="110"/>
      <c r="Q311" s="110"/>
      <c r="R311" s="110"/>
      <c r="S311" s="102" t="s">
        <v>93</v>
      </c>
      <c r="XEH311" s="4"/>
      <c r="XEI311" s="4"/>
      <c r="XEJ311" s="4"/>
      <c r="XEK311" s="4"/>
      <c r="XEL311" s="4"/>
      <c r="XEM311" s="4"/>
      <c r="XEN311" s="4"/>
      <c r="XEO311" s="4"/>
      <c r="XEP311" s="4"/>
      <c r="XEQ311" s="4"/>
      <c r="XER311" s="4"/>
      <c r="XES311" s="4"/>
      <c r="XET311" s="4"/>
    </row>
    <row r="312" s="3" customFormat="1" ht="32.1" customHeight="1" outlineLevel="1" spans="1:16374">
      <c r="A312" s="26"/>
      <c r="B312" s="12"/>
      <c r="C312" s="12"/>
      <c r="D312" s="13" t="s">
        <v>130</v>
      </c>
      <c r="E312" s="13"/>
      <c r="F312" s="32"/>
      <c r="G312" s="32"/>
      <c r="H312" s="13"/>
      <c r="I312" s="32"/>
      <c r="J312" s="13"/>
      <c r="K312" s="32"/>
      <c r="L312" s="46">
        <f>SUM(L307:L311)</f>
        <v>6780</v>
      </c>
      <c r="M312" s="111"/>
      <c r="N312" s="111"/>
      <c r="O312" s="111"/>
      <c r="P312" s="111"/>
      <c r="Q312" s="111"/>
      <c r="R312" s="111"/>
      <c r="S312" s="114"/>
      <c r="XEH312" s="115"/>
      <c r="XEI312" s="115"/>
      <c r="XEJ312" s="115"/>
      <c r="XEK312" s="115"/>
      <c r="XEL312" s="115"/>
      <c r="XEM312" s="115"/>
      <c r="XEN312" s="115"/>
      <c r="XEO312" s="115"/>
      <c r="XEP312" s="115"/>
      <c r="XEQ312" s="115"/>
      <c r="XER312" s="115"/>
      <c r="XES312" s="115"/>
      <c r="XET312" s="115"/>
    </row>
    <row r="313" ht="57.95" customHeight="1" outlineLevel="1" spans="1:16374">
      <c r="A313" s="16">
        <f>MAX($A$5:A312)+1</f>
        <v>282</v>
      </c>
      <c r="B313" s="17"/>
      <c r="C313" s="17" t="s">
        <v>993</v>
      </c>
      <c r="D313" s="17" t="s">
        <v>994</v>
      </c>
      <c r="E313" s="20">
        <v>1</v>
      </c>
      <c r="F313" s="86" t="s">
        <v>995</v>
      </c>
      <c r="G313" s="103" t="s">
        <v>996</v>
      </c>
      <c r="H313" s="104" t="s">
        <v>997</v>
      </c>
      <c r="I313" s="86" t="s">
        <v>343</v>
      </c>
      <c r="J313" s="17" t="s">
        <v>498</v>
      </c>
      <c r="K313" s="86" t="s">
        <v>998</v>
      </c>
      <c r="L313" s="38">
        <v>2000</v>
      </c>
      <c r="M313" s="38">
        <v>1700</v>
      </c>
      <c r="N313" s="38">
        <v>300</v>
      </c>
      <c r="O313" s="38"/>
      <c r="P313" s="38"/>
      <c r="Q313" s="38"/>
      <c r="R313" s="36"/>
      <c r="S313" s="96" t="s">
        <v>30</v>
      </c>
      <c r="XEH313" s="4"/>
      <c r="XEI313" s="4"/>
      <c r="XEJ313" s="4"/>
      <c r="XEK313" s="4"/>
      <c r="XEL313" s="4"/>
      <c r="XEM313" s="4"/>
      <c r="XEN313" s="4"/>
      <c r="XEO313" s="4"/>
      <c r="XEP313" s="4"/>
      <c r="XEQ313" s="4"/>
      <c r="XER313" s="4"/>
      <c r="XES313" s="4"/>
      <c r="XET313" s="4"/>
    </row>
    <row r="314" ht="35.1" customHeight="1" outlineLevel="1" spans="1:16374">
      <c r="A314" s="16">
        <f>MAX($A$5:A313)+1</f>
        <v>283</v>
      </c>
      <c r="B314" s="17"/>
      <c r="C314" s="17"/>
      <c r="D314" s="17"/>
      <c r="E314" s="20">
        <v>2</v>
      </c>
      <c r="F314" s="86" t="s">
        <v>999</v>
      </c>
      <c r="G314" s="103" t="s">
        <v>996</v>
      </c>
      <c r="H314" s="104"/>
      <c r="I314" s="86" t="s">
        <v>87</v>
      </c>
      <c r="J314" s="92" t="s">
        <v>28</v>
      </c>
      <c r="K314" s="86" t="s">
        <v>1000</v>
      </c>
      <c r="L314" s="38">
        <v>2320</v>
      </c>
      <c r="M314" s="38">
        <v>1972</v>
      </c>
      <c r="N314" s="38">
        <v>348</v>
      </c>
      <c r="O314" s="38"/>
      <c r="P314" s="38"/>
      <c r="Q314" s="38"/>
      <c r="R314" s="38"/>
      <c r="S314" s="96" t="s">
        <v>30</v>
      </c>
      <c r="XEH314" s="4"/>
      <c r="XEI314" s="4"/>
      <c r="XEJ314" s="4"/>
      <c r="XEK314" s="4"/>
      <c r="XEL314" s="4"/>
      <c r="XEM314" s="4"/>
      <c r="XEN314" s="4"/>
      <c r="XEO314" s="4"/>
      <c r="XEP314" s="4"/>
      <c r="XEQ314" s="4"/>
      <c r="XER314" s="4"/>
      <c r="XES314" s="4"/>
      <c r="XET314" s="4"/>
    </row>
    <row r="315" ht="39.95" customHeight="1" outlineLevel="1" spans="1:16374">
      <c r="A315" s="16">
        <f>MAX($A$5:A314)+1</f>
        <v>284</v>
      </c>
      <c r="B315" s="17"/>
      <c r="C315" s="17"/>
      <c r="D315" s="17"/>
      <c r="E315" s="20">
        <v>3</v>
      </c>
      <c r="F315" s="86" t="s">
        <v>1001</v>
      </c>
      <c r="G315" s="103" t="s">
        <v>996</v>
      </c>
      <c r="H315" s="104"/>
      <c r="I315" s="86" t="s">
        <v>343</v>
      </c>
      <c r="J315" s="92" t="s">
        <v>28</v>
      </c>
      <c r="K315" s="86" t="s">
        <v>1002</v>
      </c>
      <c r="L315" s="38">
        <v>3662</v>
      </c>
      <c r="M315" s="38">
        <v>3112.7</v>
      </c>
      <c r="N315" s="38">
        <v>549.3</v>
      </c>
      <c r="O315" s="38"/>
      <c r="P315" s="38"/>
      <c r="Q315" s="38"/>
      <c r="R315" s="38"/>
      <c r="S315" s="96" t="s">
        <v>30</v>
      </c>
      <c r="XEH315" s="4"/>
      <c r="XEI315" s="4"/>
      <c r="XEJ315" s="4"/>
      <c r="XEK315" s="4"/>
      <c r="XEL315" s="4"/>
      <c r="XEM315" s="4"/>
      <c r="XEN315" s="4"/>
      <c r="XEO315" s="4"/>
      <c r="XEP315" s="4"/>
      <c r="XEQ315" s="4"/>
      <c r="XER315" s="4"/>
      <c r="XES315" s="4"/>
      <c r="XET315" s="4"/>
    </row>
    <row r="316" ht="36" customHeight="1" outlineLevel="1" spans="1:16374">
      <c r="A316" s="16">
        <f>MAX($A$5:A315)+1</f>
        <v>285</v>
      </c>
      <c r="B316" s="17"/>
      <c r="C316" s="17"/>
      <c r="D316" s="17"/>
      <c r="E316" s="20">
        <v>4</v>
      </c>
      <c r="F316" s="87" t="s">
        <v>1003</v>
      </c>
      <c r="G316" s="103" t="s">
        <v>996</v>
      </c>
      <c r="H316" s="104"/>
      <c r="I316" s="86" t="s">
        <v>87</v>
      </c>
      <c r="J316" s="92" t="s">
        <v>28</v>
      </c>
      <c r="K316" s="93" t="s">
        <v>1004</v>
      </c>
      <c r="L316" s="38">
        <v>45514</v>
      </c>
      <c r="M316" s="38">
        <v>38686</v>
      </c>
      <c r="N316" s="38">
        <v>6828</v>
      </c>
      <c r="O316" s="38"/>
      <c r="P316" s="38"/>
      <c r="Q316" s="38"/>
      <c r="R316" s="38"/>
      <c r="S316" s="96" t="s">
        <v>30</v>
      </c>
      <c r="XEH316" s="4"/>
      <c r="XEI316" s="4"/>
      <c r="XEJ316" s="4"/>
      <c r="XEK316" s="4"/>
      <c r="XEL316" s="4"/>
      <c r="XEM316" s="4"/>
      <c r="XEN316" s="4"/>
      <c r="XEO316" s="4"/>
      <c r="XEP316" s="4"/>
      <c r="XEQ316" s="4"/>
      <c r="XER316" s="4"/>
      <c r="XES316" s="4"/>
      <c r="XET316" s="4"/>
    </row>
    <row r="317" ht="30" customHeight="1" outlineLevel="1" spans="1:16374">
      <c r="A317" s="16">
        <f>MAX($A$5:A316)+1</f>
        <v>286</v>
      </c>
      <c r="B317" s="17"/>
      <c r="C317" s="17"/>
      <c r="D317" s="17"/>
      <c r="E317" s="20">
        <v>5</v>
      </c>
      <c r="F317" s="86" t="s">
        <v>1005</v>
      </c>
      <c r="G317" s="103" t="s">
        <v>996</v>
      </c>
      <c r="H317" s="104"/>
      <c r="I317" s="86" t="s">
        <v>87</v>
      </c>
      <c r="J317" s="92" t="s">
        <v>28</v>
      </c>
      <c r="K317" s="86" t="s">
        <v>1006</v>
      </c>
      <c r="L317" s="38">
        <v>193</v>
      </c>
      <c r="M317" s="38">
        <v>165</v>
      </c>
      <c r="N317" s="38">
        <v>28</v>
      </c>
      <c r="O317" s="38"/>
      <c r="P317" s="38"/>
      <c r="Q317" s="38"/>
      <c r="R317" s="38"/>
      <c r="S317" s="96" t="s">
        <v>30</v>
      </c>
      <c r="XEH317" s="4"/>
      <c r="XEI317" s="4"/>
      <c r="XEJ317" s="4"/>
      <c r="XEK317" s="4"/>
      <c r="XEL317" s="4"/>
      <c r="XEM317" s="4"/>
      <c r="XEN317" s="4"/>
      <c r="XEO317" s="4"/>
      <c r="XEP317" s="4"/>
      <c r="XEQ317" s="4"/>
      <c r="XER317" s="4"/>
      <c r="XES317" s="4"/>
      <c r="XET317" s="4"/>
    </row>
    <row r="318" ht="63.95" customHeight="1" outlineLevel="1" spans="1:16374">
      <c r="A318" s="16">
        <f>MAX($A$5:A317)+1</f>
        <v>287</v>
      </c>
      <c r="B318" s="17"/>
      <c r="C318" s="17"/>
      <c r="D318" s="17"/>
      <c r="E318" s="20">
        <v>6</v>
      </c>
      <c r="F318" s="86" t="s">
        <v>1007</v>
      </c>
      <c r="G318" s="103" t="s">
        <v>996</v>
      </c>
      <c r="H318" s="104"/>
      <c r="I318" s="86" t="s">
        <v>521</v>
      </c>
      <c r="J318" s="92" t="s">
        <v>28</v>
      </c>
      <c r="K318" s="86" t="s">
        <v>1008</v>
      </c>
      <c r="L318" s="38">
        <v>550</v>
      </c>
      <c r="M318" s="38">
        <v>450</v>
      </c>
      <c r="N318" s="38">
        <v>100</v>
      </c>
      <c r="O318" s="38"/>
      <c r="P318" s="38"/>
      <c r="Q318" s="38"/>
      <c r="R318" s="38"/>
      <c r="S318" s="96" t="s">
        <v>30</v>
      </c>
      <c r="XEH318" s="4"/>
      <c r="XEI318" s="4"/>
      <c r="XEJ318" s="4"/>
      <c r="XEK318" s="4"/>
      <c r="XEL318" s="4"/>
      <c r="XEM318" s="4"/>
      <c r="XEN318" s="4"/>
      <c r="XEO318" s="4"/>
      <c r="XEP318" s="4"/>
      <c r="XEQ318" s="4"/>
      <c r="XER318" s="4"/>
      <c r="XES318" s="4"/>
      <c r="XET318" s="4"/>
    </row>
    <row r="319" ht="60.95" customHeight="1" outlineLevel="1" spans="1:16374">
      <c r="A319" s="16">
        <f>MAX($A$5:A318)+1</f>
        <v>288</v>
      </c>
      <c r="B319" s="17"/>
      <c r="C319" s="17"/>
      <c r="D319" s="17"/>
      <c r="E319" s="20">
        <v>7</v>
      </c>
      <c r="F319" s="86" t="s">
        <v>1009</v>
      </c>
      <c r="G319" s="103" t="s">
        <v>996</v>
      </c>
      <c r="H319" s="104"/>
      <c r="I319" s="86" t="s">
        <v>87</v>
      </c>
      <c r="J319" s="92" t="s">
        <v>28</v>
      </c>
      <c r="K319" s="86" t="s">
        <v>1010</v>
      </c>
      <c r="L319" s="38">
        <v>1427</v>
      </c>
      <c r="M319" s="38">
        <v>1141</v>
      </c>
      <c r="N319" s="38">
        <v>286</v>
      </c>
      <c r="O319" s="38"/>
      <c r="P319" s="38"/>
      <c r="Q319" s="38"/>
      <c r="R319" s="38"/>
      <c r="S319" s="96" t="s">
        <v>30</v>
      </c>
      <c r="XEH319" s="4"/>
      <c r="XEI319" s="4"/>
      <c r="XEJ319" s="4"/>
      <c r="XEK319" s="4"/>
      <c r="XEL319" s="4"/>
      <c r="XEM319" s="4"/>
      <c r="XEN319" s="4"/>
      <c r="XEO319" s="4"/>
      <c r="XEP319" s="4"/>
      <c r="XEQ319" s="4"/>
      <c r="XER319" s="4"/>
      <c r="XES319" s="4"/>
      <c r="XET319" s="4"/>
    </row>
    <row r="320" ht="48" customHeight="1" outlineLevel="1" spans="1:16374">
      <c r="A320" s="16">
        <f>MAX($A$5:A319)+1</f>
        <v>289</v>
      </c>
      <c r="B320" s="17"/>
      <c r="C320" s="17"/>
      <c r="D320" s="17"/>
      <c r="E320" s="20">
        <v>8</v>
      </c>
      <c r="F320" s="86" t="s">
        <v>1011</v>
      </c>
      <c r="G320" s="103" t="s">
        <v>996</v>
      </c>
      <c r="H320" s="104"/>
      <c r="I320" s="86" t="s">
        <v>1012</v>
      </c>
      <c r="J320" s="85" t="s">
        <v>28</v>
      </c>
      <c r="K320" s="86" t="s">
        <v>1013</v>
      </c>
      <c r="L320" s="39">
        <v>10000</v>
      </c>
      <c r="M320" s="38">
        <v>8000</v>
      </c>
      <c r="N320" s="38">
        <v>2000</v>
      </c>
      <c r="O320" s="39"/>
      <c r="P320" s="39"/>
      <c r="Q320" s="39"/>
      <c r="R320" s="39"/>
      <c r="S320" s="85" t="s">
        <v>30</v>
      </c>
      <c r="XEH320" s="4"/>
      <c r="XEI320" s="4"/>
      <c r="XEJ320" s="4"/>
      <c r="XEK320" s="4"/>
      <c r="XEL320" s="4"/>
      <c r="XEM320" s="4"/>
      <c r="XEN320" s="4"/>
      <c r="XEO320" s="4"/>
      <c r="XEP320" s="4"/>
      <c r="XEQ320" s="4"/>
      <c r="XER320" s="4"/>
      <c r="XES320" s="4"/>
      <c r="XET320" s="4"/>
    </row>
    <row r="321" ht="96.95" customHeight="1" outlineLevel="1" spans="1:16374">
      <c r="A321" s="16">
        <f>MAX($A$5:A320)+1</f>
        <v>290</v>
      </c>
      <c r="B321" s="17"/>
      <c r="C321" s="17"/>
      <c r="D321" s="17"/>
      <c r="E321" s="20">
        <v>9</v>
      </c>
      <c r="F321" s="86" t="s">
        <v>1014</v>
      </c>
      <c r="G321" s="103" t="s">
        <v>996</v>
      </c>
      <c r="H321" s="104"/>
      <c r="I321" s="86" t="s">
        <v>87</v>
      </c>
      <c r="J321" s="85" t="s">
        <v>28</v>
      </c>
      <c r="K321" s="86" t="s">
        <v>1015</v>
      </c>
      <c r="L321" s="39">
        <v>8000</v>
      </c>
      <c r="M321" s="38">
        <v>6400</v>
      </c>
      <c r="N321" s="38">
        <v>1600</v>
      </c>
      <c r="O321" s="39"/>
      <c r="P321" s="39"/>
      <c r="Q321" s="39"/>
      <c r="R321" s="39"/>
      <c r="S321" s="85" t="s">
        <v>30</v>
      </c>
      <c r="XEH321" s="4"/>
      <c r="XEI321" s="4"/>
      <c r="XEJ321" s="4"/>
      <c r="XEK321" s="4"/>
      <c r="XEL321" s="4"/>
      <c r="XEM321" s="4"/>
      <c r="XEN321" s="4"/>
      <c r="XEO321" s="4"/>
      <c r="XEP321" s="4"/>
      <c r="XEQ321" s="4"/>
      <c r="XER321" s="4"/>
      <c r="XES321" s="4"/>
      <c r="XET321" s="4"/>
    </row>
    <row r="322" ht="66.95" customHeight="1" outlineLevel="1" spans="1:16374">
      <c r="A322" s="16">
        <f>MAX($A$5:A321)+1</f>
        <v>291</v>
      </c>
      <c r="B322" s="17"/>
      <c r="C322" s="17"/>
      <c r="D322" s="17"/>
      <c r="E322" s="20">
        <v>10</v>
      </c>
      <c r="F322" s="86" t="s">
        <v>1016</v>
      </c>
      <c r="G322" s="103" t="s">
        <v>996</v>
      </c>
      <c r="H322" s="104"/>
      <c r="I322" s="86" t="s">
        <v>1017</v>
      </c>
      <c r="J322" s="92" t="s">
        <v>28</v>
      </c>
      <c r="K322" s="86" t="s">
        <v>1018</v>
      </c>
      <c r="L322" s="38">
        <v>15000</v>
      </c>
      <c r="M322" s="38">
        <v>12000</v>
      </c>
      <c r="N322" s="38">
        <v>3000</v>
      </c>
      <c r="O322" s="46"/>
      <c r="P322" s="46"/>
      <c r="Q322" s="46"/>
      <c r="R322" s="46"/>
      <c r="S322" s="12" t="s">
        <v>30</v>
      </c>
      <c r="XEH322" s="4"/>
      <c r="XEI322" s="4"/>
      <c r="XEJ322" s="4"/>
      <c r="XEK322" s="4"/>
      <c r="XEL322" s="4"/>
      <c r="XEM322" s="4"/>
      <c r="XEN322" s="4"/>
      <c r="XEO322" s="4"/>
      <c r="XEP322" s="4"/>
      <c r="XEQ322" s="4"/>
      <c r="XER322" s="4"/>
      <c r="XES322" s="4"/>
      <c r="XET322" s="4"/>
    </row>
    <row r="323" ht="30" customHeight="1" outlineLevel="1" spans="1:16374">
      <c r="A323" s="16">
        <f>MAX($A$5:A322)+1</f>
        <v>292</v>
      </c>
      <c r="B323" s="17"/>
      <c r="C323" s="17"/>
      <c r="D323" s="17"/>
      <c r="E323" s="20">
        <v>11</v>
      </c>
      <c r="F323" s="86" t="s">
        <v>1019</v>
      </c>
      <c r="G323" s="103" t="s">
        <v>996</v>
      </c>
      <c r="H323" s="104"/>
      <c r="I323" s="106" t="s">
        <v>521</v>
      </c>
      <c r="J323" s="112" t="s">
        <v>28</v>
      </c>
      <c r="K323" s="106" t="s">
        <v>1020</v>
      </c>
      <c r="L323" s="38">
        <v>100</v>
      </c>
      <c r="M323" s="38">
        <v>80</v>
      </c>
      <c r="N323" s="38">
        <v>20</v>
      </c>
      <c r="O323" s="38"/>
      <c r="P323" s="38"/>
      <c r="Q323" s="38"/>
      <c r="R323" s="38"/>
      <c r="S323" s="112" t="s">
        <v>121</v>
      </c>
      <c r="XEH323" s="4"/>
      <c r="XEI323" s="4"/>
      <c r="XEJ323" s="4"/>
      <c r="XEK323" s="4"/>
      <c r="XEL323" s="4"/>
      <c r="XEM323" s="4"/>
      <c r="XEN323" s="4"/>
      <c r="XEO323" s="4"/>
      <c r="XEP323" s="4"/>
      <c r="XEQ323" s="4"/>
      <c r="XER323" s="4"/>
      <c r="XES323" s="4"/>
      <c r="XET323" s="4"/>
    </row>
    <row r="324" ht="42" customHeight="1" outlineLevel="1" spans="1:16374">
      <c r="A324" s="16">
        <f>MAX($A$5:A323)+1</f>
        <v>293</v>
      </c>
      <c r="B324" s="17"/>
      <c r="C324" s="17"/>
      <c r="D324" s="17"/>
      <c r="E324" s="20">
        <v>12</v>
      </c>
      <c r="F324" s="19" t="s">
        <v>1021</v>
      </c>
      <c r="G324" s="19" t="s">
        <v>1022</v>
      </c>
      <c r="H324" s="20" t="s">
        <v>1023</v>
      </c>
      <c r="I324" s="24" t="s">
        <v>493</v>
      </c>
      <c r="J324" s="25" t="s">
        <v>1024</v>
      </c>
      <c r="K324" s="19" t="s">
        <v>1025</v>
      </c>
      <c r="L324" s="28">
        <v>450</v>
      </c>
      <c r="M324" s="28">
        <v>345</v>
      </c>
      <c r="N324" s="28">
        <v>60</v>
      </c>
      <c r="O324" s="28">
        <v>45</v>
      </c>
      <c r="P324" s="28"/>
      <c r="Q324" s="28"/>
      <c r="R324" s="28"/>
      <c r="S324" s="25" t="s">
        <v>105</v>
      </c>
      <c r="XEH324" s="4"/>
      <c r="XEI324" s="4"/>
      <c r="XEJ324" s="4"/>
      <c r="XEK324" s="4"/>
      <c r="XEL324" s="4"/>
      <c r="XEM324" s="4"/>
      <c r="XEN324" s="4"/>
      <c r="XEO324" s="4"/>
      <c r="XEP324" s="4"/>
      <c r="XEQ324" s="4"/>
      <c r="XER324" s="4"/>
      <c r="XES324" s="4"/>
      <c r="XET324" s="4"/>
    </row>
    <row r="325" ht="30" customHeight="1" outlineLevel="1" spans="1:16374">
      <c r="A325" s="16">
        <f>MAX($A$5:A324)+1</f>
        <v>294</v>
      </c>
      <c r="B325" s="17"/>
      <c r="C325" s="17"/>
      <c r="D325" s="17"/>
      <c r="E325" s="20">
        <v>13</v>
      </c>
      <c r="F325" s="21" t="s">
        <v>1026</v>
      </c>
      <c r="G325" s="19" t="s">
        <v>1022</v>
      </c>
      <c r="H325" s="20"/>
      <c r="I325" s="24" t="s">
        <v>37</v>
      </c>
      <c r="J325" s="25" t="s">
        <v>28</v>
      </c>
      <c r="K325" s="19" t="s">
        <v>1027</v>
      </c>
      <c r="L325" s="28">
        <v>350</v>
      </c>
      <c r="M325" s="28"/>
      <c r="N325" s="28"/>
      <c r="O325" s="28">
        <v>350</v>
      </c>
      <c r="P325" s="28"/>
      <c r="Q325" s="28"/>
      <c r="R325" s="28"/>
      <c r="S325" s="25" t="s">
        <v>109</v>
      </c>
      <c r="XEH325" s="4"/>
      <c r="XEI325" s="4"/>
      <c r="XEJ325" s="4"/>
      <c r="XEK325" s="4"/>
      <c r="XEL325" s="4"/>
      <c r="XEM325" s="4"/>
      <c r="XEN325" s="4"/>
      <c r="XEO325" s="4"/>
      <c r="XEP325" s="4"/>
      <c r="XEQ325" s="4"/>
      <c r="XER325" s="4"/>
      <c r="XES325" s="4"/>
      <c r="XET325" s="4"/>
    </row>
    <row r="326" ht="42" customHeight="1" outlineLevel="1" spans="1:16374">
      <c r="A326" s="16">
        <f>MAX($A$5:A325)+1</f>
        <v>295</v>
      </c>
      <c r="B326" s="17"/>
      <c r="C326" s="17"/>
      <c r="D326" s="17"/>
      <c r="E326" s="20">
        <v>14</v>
      </c>
      <c r="F326" s="19" t="s">
        <v>1028</v>
      </c>
      <c r="G326" s="19" t="s">
        <v>1029</v>
      </c>
      <c r="H326" s="20" t="s">
        <v>1030</v>
      </c>
      <c r="I326" s="24" t="s">
        <v>493</v>
      </c>
      <c r="J326" s="25" t="s">
        <v>28</v>
      </c>
      <c r="K326" s="19" t="s">
        <v>1031</v>
      </c>
      <c r="L326" s="28">
        <v>350</v>
      </c>
      <c r="M326" s="28">
        <v>280</v>
      </c>
      <c r="N326" s="28">
        <v>35</v>
      </c>
      <c r="O326" s="28">
        <v>35</v>
      </c>
      <c r="P326" s="28"/>
      <c r="Q326" s="28"/>
      <c r="R326" s="28"/>
      <c r="S326" s="25" t="s">
        <v>121</v>
      </c>
      <c r="XEH326" s="4"/>
      <c r="XEI326" s="4"/>
      <c r="XEJ326" s="4"/>
      <c r="XEK326" s="4"/>
      <c r="XEL326" s="4"/>
      <c r="XEM326" s="4"/>
      <c r="XEN326" s="4"/>
      <c r="XEO326" s="4"/>
      <c r="XEP326" s="4"/>
      <c r="XEQ326" s="4"/>
      <c r="XER326" s="4"/>
      <c r="XES326" s="4"/>
      <c r="XET326" s="4"/>
    </row>
    <row r="327" ht="54.95" customHeight="1" outlineLevel="1" spans="1:16374">
      <c r="A327" s="16">
        <f>MAX($A$5:A326)+1</f>
        <v>296</v>
      </c>
      <c r="B327" s="17"/>
      <c r="C327" s="17"/>
      <c r="D327" s="17"/>
      <c r="E327" s="20">
        <v>15</v>
      </c>
      <c r="F327" s="19" t="s">
        <v>1032</v>
      </c>
      <c r="G327" s="19" t="s">
        <v>1029</v>
      </c>
      <c r="H327" s="20"/>
      <c r="I327" s="24" t="s">
        <v>354</v>
      </c>
      <c r="J327" s="25" t="s">
        <v>28</v>
      </c>
      <c r="K327" s="19" t="s">
        <v>1033</v>
      </c>
      <c r="L327" s="28">
        <v>910</v>
      </c>
      <c r="M327" s="28"/>
      <c r="N327" s="28">
        <v>910</v>
      </c>
      <c r="O327" s="28"/>
      <c r="P327" s="28"/>
      <c r="Q327" s="28"/>
      <c r="R327" s="28"/>
      <c r="S327" s="25" t="s">
        <v>93</v>
      </c>
      <c r="XEH327" s="4"/>
      <c r="XEI327" s="4"/>
      <c r="XEJ327" s="4"/>
      <c r="XEK327" s="4"/>
      <c r="XEL327" s="4"/>
      <c r="XEM327" s="4"/>
      <c r="XEN327" s="4"/>
      <c r="XEO327" s="4"/>
      <c r="XEP327" s="4"/>
      <c r="XEQ327" s="4"/>
      <c r="XER327" s="4"/>
      <c r="XES327" s="4"/>
      <c r="XET327" s="4"/>
    </row>
    <row r="328" ht="48" customHeight="1" outlineLevel="1" spans="1:16374">
      <c r="A328" s="16">
        <f>MAX($A$5:A327)+1</f>
        <v>297</v>
      </c>
      <c r="B328" s="17"/>
      <c r="C328" s="17"/>
      <c r="D328" s="17"/>
      <c r="E328" s="20">
        <v>16</v>
      </c>
      <c r="F328" s="19" t="s">
        <v>1034</v>
      </c>
      <c r="G328" s="19" t="s">
        <v>1029</v>
      </c>
      <c r="H328" s="20"/>
      <c r="I328" s="21" t="s">
        <v>354</v>
      </c>
      <c r="J328" s="25" t="s">
        <v>28</v>
      </c>
      <c r="K328" s="19" t="s">
        <v>1035</v>
      </c>
      <c r="L328" s="28">
        <v>500</v>
      </c>
      <c r="M328" s="28">
        <v>400</v>
      </c>
      <c r="N328" s="28">
        <v>50</v>
      </c>
      <c r="O328" s="28">
        <v>50</v>
      </c>
      <c r="P328" s="28"/>
      <c r="Q328" s="28"/>
      <c r="R328" s="28"/>
      <c r="S328" s="25" t="s">
        <v>121</v>
      </c>
      <c r="XEH328" s="4"/>
      <c r="XEI328" s="4"/>
      <c r="XEJ328" s="4"/>
      <c r="XEK328" s="4"/>
      <c r="XEL328" s="4"/>
      <c r="XEM328" s="4"/>
      <c r="XEN328" s="4"/>
      <c r="XEO328" s="4"/>
      <c r="XEP328" s="4"/>
      <c r="XEQ328" s="4"/>
      <c r="XER328" s="4"/>
      <c r="XES328" s="4"/>
      <c r="XET328" s="4"/>
    </row>
    <row r="329" ht="54" customHeight="1" outlineLevel="1" spans="1:16374">
      <c r="A329" s="16">
        <f>MAX($A$5:A328)+1</f>
        <v>298</v>
      </c>
      <c r="B329" s="17"/>
      <c r="C329" s="17"/>
      <c r="D329" s="17"/>
      <c r="E329" s="20">
        <v>17</v>
      </c>
      <c r="F329" s="19" t="s">
        <v>1036</v>
      </c>
      <c r="G329" s="19" t="s">
        <v>1037</v>
      </c>
      <c r="H329" s="20" t="s">
        <v>1038</v>
      </c>
      <c r="I329" s="24" t="s">
        <v>87</v>
      </c>
      <c r="J329" s="25" t="s">
        <v>140</v>
      </c>
      <c r="K329" s="19" t="s">
        <v>1039</v>
      </c>
      <c r="L329" s="28">
        <v>8000</v>
      </c>
      <c r="M329" s="28">
        <v>6300</v>
      </c>
      <c r="N329" s="28">
        <v>1000</v>
      </c>
      <c r="O329" s="28">
        <v>700</v>
      </c>
      <c r="P329" s="28"/>
      <c r="Q329" s="28"/>
      <c r="R329" s="28"/>
      <c r="S329" s="25" t="s">
        <v>200</v>
      </c>
      <c r="XEH329" s="4"/>
      <c r="XEI329" s="4"/>
      <c r="XEJ329" s="4"/>
      <c r="XEK329" s="4"/>
      <c r="XEL329" s="4"/>
      <c r="XEM329" s="4"/>
      <c r="XEN329" s="4"/>
      <c r="XEO329" s="4"/>
      <c r="XEP329" s="4"/>
      <c r="XEQ329" s="4"/>
      <c r="XER329" s="4"/>
      <c r="XES329" s="4"/>
      <c r="XET329" s="4"/>
    </row>
    <row r="330" ht="60" customHeight="1" outlineLevel="1" spans="1:16374">
      <c r="A330" s="16">
        <f>MAX($A$5:A329)+1</f>
        <v>299</v>
      </c>
      <c r="B330" s="17"/>
      <c r="C330" s="17"/>
      <c r="D330" s="17"/>
      <c r="E330" s="20">
        <v>18</v>
      </c>
      <c r="F330" s="19" t="s">
        <v>1040</v>
      </c>
      <c r="G330" s="19" t="s">
        <v>1037</v>
      </c>
      <c r="H330" s="20"/>
      <c r="I330" s="24" t="s">
        <v>343</v>
      </c>
      <c r="J330" s="25" t="s">
        <v>28</v>
      </c>
      <c r="K330" s="19" t="s">
        <v>1041</v>
      </c>
      <c r="L330" s="28">
        <v>4700</v>
      </c>
      <c r="M330" s="28">
        <v>3600</v>
      </c>
      <c r="N330" s="28">
        <v>600</v>
      </c>
      <c r="O330" s="28">
        <v>500</v>
      </c>
      <c r="P330" s="28"/>
      <c r="Q330" s="28"/>
      <c r="R330" s="28"/>
      <c r="S330" s="25" t="s">
        <v>200</v>
      </c>
      <c r="XEH330" s="4"/>
      <c r="XEI330" s="4"/>
      <c r="XEJ330" s="4"/>
      <c r="XEK330" s="4"/>
      <c r="XEL330" s="4"/>
      <c r="XEM330" s="4"/>
      <c r="XEN330" s="4"/>
      <c r="XEO330" s="4"/>
      <c r="XEP330" s="4"/>
      <c r="XEQ330" s="4"/>
      <c r="XER330" s="4"/>
      <c r="XES330" s="4"/>
      <c r="XET330" s="4"/>
    </row>
    <row r="331" ht="56.1" customHeight="1" outlineLevel="1" spans="1:16374">
      <c r="A331" s="16">
        <f>MAX($A$5:A330)+1</f>
        <v>300</v>
      </c>
      <c r="B331" s="17"/>
      <c r="C331" s="17"/>
      <c r="D331" s="17"/>
      <c r="E331" s="20">
        <v>19</v>
      </c>
      <c r="F331" s="19" t="s">
        <v>1042</v>
      </c>
      <c r="G331" s="19" t="s">
        <v>1037</v>
      </c>
      <c r="H331" s="20"/>
      <c r="I331" s="24" t="s">
        <v>1043</v>
      </c>
      <c r="J331" s="25" t="s">
        <v>28</v>
      </c>
      <c r="K331" s="19" t="s">
        <v>1044</v>
      </c>
      <c r="L331" s="28">
        <v>2500</v>
      </c>
      <c r="M331" s="28">
        <v>2000</v>
      </c>
      <c r="N331" s="28">
        <v>250</v>
      </c>
      <c r="O331" s="28">
        <v>250</v>
      </c>
      <c r="P331" s="28"/>
      <c r="Q331" s="28"/>
      <c r="R331" s="28"/>
      <c r="S331" s="25" t="s">
        <v>105</v>
      </c>
      <c r="XEH331" s="4"/>
      <c r="XEI331" s="4"/>
      <c r="XEJ331" s="4"/>
      <c r="XEK331" s="4"/>
      <c r="XEL331" s="4"/>
      <c r="XEM331" s="4"/>
      <c r="XEN331" s="4"/>
      <c r="XEO331" s="4"/>
      <c r="XEP331" s="4"/>
      <c r="XEQ331" s="4"/>
      <c r="XER331" s="4"/>
      <c r="XES331" s="4"/>
      <c r="XET331" s="4"/>
    </row>
    <row r="332" ht="42.95" customHeight="1" outlineLevel="1" spans="1:16374">
      <c r="A332" s="16">
        <f>MAX($A$5:A331)+1</f>
        <v>301</v>
      </c>
      <c r="B332" s="17"/>
      <c r="C332" s="17"/>
      <c r="D332" s="17"/>
      <c r="E332" s="20">
        <v>20</v>
      </c>
      <c r="F332" s="19" t="s">
        <v>1045</v>
      </c>
      <c r="G332" s="19" t="s">
        <v>1046</v>
      </c>
      <c r="H332" s="20" t="s">
        <v>1047</v>
      </c>
      <c r="I332" s="24" t="s">
        <v>343</v>
      </c>
      <c r="J332" s="25" t="s">
        <v>28</v>
      </c>
      <c r="K332" s="19" t="s">
        <v>1048</v>
      </c>
      <c r="L332" s="28">
        <v>6600</v>
      </c>
      <c r="M332" s="28">
        <v>5280</v>
      </c>
      <c r="N332" s="28">
        <v>660</v>
      </c>
      <c r="O332" s="28">
        <v>660</v>
      </c>
      <c r="P332" s="28"/>
      <c r="Q332" s="28"/>
      <c r="R332" s="28"/>
      <c r="S332" s="25" t="s">
        <v>1049</v>
      </c>
      <c r="XEH332" s="4"/>
      <c r="XEI332" s="4"/>
      <c r="XEJ332" s="4"/>
      <c r="XEK332" s="4"/>
      <c r="XEL332" s="4"/>
      <c r="XEM332" s="4"/>
      <c r="XEN332" s="4"/>
      <c r="XEO332" s="4"/>
      <c r="XEP332" s="4"/>
      <c r="XEQ332" s="4"/>
      <c r="XER332" s="4"/>
      <c r="XES332" s="4"/>
      <c r="XET332" s="4"/>
    </row>
    <row r="333" ht="45" customHeight="1" outlineLevel="1" spans="1:16374">
      <c r="A333" s="16">
        <f>MAX($A$5:A332)+1</f>
        <v>302</v>
      </c>
      <c r="B333" s="17"/>
      <c r="C333" s="17"/>
      <c r="D333" s="17"/>
      <c r="E333" s="20">
        <v>21</v>
      </c>
      <c r="F333" s="19" t="s">
        <v>1050</v>
      </c>
      <c r="G333" s="19" t="s">
        <v>1046</v>
      </c>
      <c r="H333" s="20"/>
      <c r="I333" s="24" t="s">
        <v>343</v>
      </c>
      <c r="J333" s="25" t="s">
        <v>28</v>
      </c>
      <c r="K333" s="19" t="s">
        <v>1051</v>
      </c>
      <c r="L333" s="28">
        <v>6550</v>
      </c>
      <c r="M333" s="28">
        <v>5240</v>
      </c>
      <c r="N333" s="28">
        <v>655</v>
      </c>
      <c r="O333" s="28">
        <v>655</v>
      </c>
      <c r="P333" s="28"/>
      <c r="Q333" s="28"/>
      <c r="R333" s="28"/>
      <c r="S333" s="25" t="s">
        <v>1049</v>
      </c>
      <c r="XEH333" s="4"/>
      <c r="XEI333" s="4"/>
      <c r="XEJ333" s="4"/>
      <c r="XEK333" s="4"/>
      <c r="XEL333" s="4"/>
      <c r="XEM333" s="4"/>
      <c r="XEN333" s="4"/>
      <c r="XEO333" s="4"/>
      <c r="XEP333" s="4"/>
      <c r="XEQ333" s="4"/>
      <c r="XER333" s="4"/>
      <c r="XES333" s="4"/>
      <c r="XET333" s="4"/>
    </row>
    <row r="334" ht="50.1" customHeight="1" outlineLevel="1" spans="1:16374">
      <c r="A334" s="16">
        <f>MAX($A$5:A333)+1</f>
        <v>303</v>
      </c>
      <c r="B334" s="17"/>
      <c r="C334" s="17"/>
      <c r="D334" s="17"/>
      <c r="E334" s="20">
        <v>22</v>
      </c>
      <c r="F334" s="19" t="s">
        <v>1052</v>
      </c>
      <c r="G334" s="19" t="s">
        <v>1046</v>
      </c>
      <c r="H334" s="20"/>
      <c r="I334" s="24" t="s">
        <v>87</v>
      </c>
      <c r="J334" s="25" t="s">
        <v>28</v>
      </c>
      <c r="K334" s="19" t="s">
        <v>1053</v>
      </c>
      <c r="L334" s="28">
        <v>15000</v>
      </c>
      <c r="M334" s="28">
        <v>12000</v>
      </c>
      <c r="N334" s="28">
        <v>1500</v>
      </c>
      <c r="O334" s="28">
        <v>1500</v>
      </c>
      <c r="P334" s="28"/>
      <c r="Q334" s="28"/>
      <c r="R334" s="28"/>
      <c r="S334" s="25" t="s">
        <v>1049</v>
      </c>
      <c r="XEH334" s="4"/>
      <c r="XEI334" s="4"/>
      <c r="XEJ334" s="4"/>
      <c r="XEK334" s="4"/>
      <c r="XEL334" s="4"/>
      <c r="XEM334" s="4"/>
      <c r="XEN334" s="4"/>
      <c r="XEO334" s="4"/>
      <c r="XEP334" s="4"/>
      <c r="XEQ334" s="4"/>
      <c r="XER334" s="4"/>
      <c r="XES334" s="4"/>
      <c r="XET334" s="4"/>
    </row>
    <row r="335" ht="45.95" customHeight="1" outlineLevel="1" spans="1:16374">
      <c r="A335" s="16">
        <f>MAX($A$5:A334)+1</f>
        <v>304</v>
      </c>
      <c r="B335" s="17"/>
      <c r="C335" s="17"/>
      <c r="D335" s="17"/>
      <c r="E335" s="20">
        <v>23</v>
      </c>
      <c r="F335" s="19" t="s">
        <v>1054</v>
      </c>
      <c r="G335" s="19" t="s">
        <v>678</v>
      </c>
      <c r="H335" s="20" t="s">
        <v>1055</v>
      </c>
      <c r="I335" s="19" t="s">
        <v>493</v>
      </c>
      <c r="J335" s="25" t="s">
        <v>937</v>
      </c>
      <c r="K335" s="19" t="s">
        <v>1056</v>
      </c>
      <c r="L335" s="28">
        <v>10000</v>
      </c>
      <c r="M335" s="28"/>
      <c r="N335" s="28"/>
      <c r="O335" s="28"/>
      <c r="P335" s="28"/>
      <c r="Q335" s="28"/>
      <c r="R335" s="28">
        <v>10000</v>
      </c>
      <c r="S335" s="20" t="s">
        <v>30</v>
      </c>
      <c r="XEH335" s="4"/>
      <c r="XEI335" s="4"/>
      <c r="XEJ335" s="4"/>
      <c r="XEK335" s="4"/>
      <c r="XEL335" s="4"/>
      <c r="XEM335" s="4"/>
      <c r="XEN335" s="4"/>
      <c r="XEO335" s="4"/>
      <c r="XEP335" s="4"/>
      <c r="XEQ335" s="4"/>
      <c r="XER335" s="4"/>
      <c r="XES335" s="4"/>
      <c r="XET335" s="4"/>
    </row>
    <row r="336" ht="32.1" customHeight="1" outlineLevel="1" spans="1:16374">
      <c r="A336" s="16">
        <f>MAX($A$5:A335)+1</f>
        <v>305</v>
      </c>
      <c r="B336" s="17"/>
      <c r="C336" s="17"/>
      <c r="D336" s="17"/>
      <c r="E336" s="20">
        <v>24</v>
      </c>
      <c r="F336" s="19" t="s">
        <v>1057</v>
      </c>
      <c r="G336" s="19" t="s">
        <v>678</v>
      </c>
      <c r="H336" s="20"/>
      <c r="I336" s="19" t="s">
        <v>354</v>
      </c>
      <c r="J336" s="25" t="s">
        <v>937</v>
      </c>
      <c r="K336" s="19" t="s">
        <v>1058</v>
      </c>
      <c r="L336" s="28">
        <v>4000</v>
      </c>
      <c r="M336" s="28"/>
      <c r="N336" s="28"/>
      <c r="O336" s="28"/>
      <c r="P336" s="28"/>
      <c r="Q336" s="28"/>
      <c r="R336" s="28">
        <v>4000</v>
      </c>
      <c r="S336" s="20" t="s">
        <v>30</v>
      </c>
      <c r="XEH336" s="4"/>
      <c r="XEI336" s="4"/>
      <c r="XEJ336" s="4"/>
      <c r="XEK336" s="4"/>
      <c r="XEL336" s="4"/>
      <c r="XEM336" s="4"/>
      <c r="XEN336" s="4"/>
      <c r="XEO336" s="4"/>
      <c r="XEP336" s="4"/>
      <c r="XEQ336" s="4"/>
      <c r="XER336" s="4"/>
      <c r="XES336" s="4"/>
      <c r="XET336" s="4"/>
    </row>
    <row r="337" ht="33" customHeight="1" outlineLevel="1" spans="1:16374">
      <c r="A337" s="16">
        <f>MAX($A$5:A336)+1</f>
        <v>306</v>
      </c>
      <c r="B337" s="17"/>
      <c r="C337" s="17"/>
      <c r="D337" s="17"/>
      <c r="E337" s="20">
        <v>25</v>
      </c>
      <c r="F337" s="19" t="s">
        <v>1059</v>
      </c>
      <c r="G337" s="19" t="s">
        <v>678</v>
      </c>
      <c r="H337" s="20"/>
      <c r="I337" s="19" t="s">
        <v>354</v>
      </c>
      <c r="J337" s="25" t="s">
        <v>937</v>
      </c>
      <c r="K337" s="19" t="s">
        <v>1060</v>
      </c>
      <c r="L337" s="28">
        <v>4500</v>
      </c>
      <c r="M337" s="28"/>
      <c r="N337" s="28"/>
      <c r="O337" s="28">
        <v>4500</v>
      </c>
      <c r="P337" s="28"/>
      <c r="Q337" s="28"/>
      <c r="R337" s="28"/>
      <c r="S337" s="20">
        <v>2021</v>
      </c>
      <c r="XEH337" s="4"/>
      <c r="XEI337" s="4"/>
      <c r="XEJ337" s="4"/>
      <c r="XEK337" s="4"/>
      <c r="XEL337" s="4"/>
      <c r="XEM337" s="4"/>
      <c r="XEN337" s="4"/>
      <c r="XEO337" s="4"/>
      <c r="XEP337" s="4"/>
      <c r="XEQ337" s="4"/>
      <c r="XER337" s="4"/>
      <c r="XES337" s="4"/>
      <c r="XET337" s="4"/>
    </row>
    <row r="338" ht="33" customHeight="1" outlineLevel="1" spans="1:16374">
      <c r="A338" s="16">
        <f>MAX($A$5:A337)+1</f>
        <v>307</v>
      </c>
      <c r="B338" s="17"/>
      <c r="C338" s="17"/>
      <c r="D338" s="17"/>
      <c r="E338" s="20">
        <v>26</v>
      </c>
      <c r="F338" s="19" t="s">
        <v>1061</v>
      </c>
      <c r="G338" s="29" t="s">
        <v>1062</v>
      </c>
      <c r="H338" s="30" t="s">
        <v>1063</v>
      </c>
      <c r="I338" s="21" t="s">
        <v>354</v>
      </c>
      <c r="J338" s="25" t="s">
        <v>937</v>
      </c>
      <c r="K338" s="19" t="s">
        <v>1064</v>
      </c>
      <c r="L338" s="39">
        <v>1730</v>
      </c>
      <c r="M338" s="28">
        <v>1350</v>
      </c>
      <c r="N338" s="28"/>
      <c r="O338" s="28">
        <v>380</v>
      </c>
      <c r="P338" s="28"/>
      <c r="Q338" s="28"/>
      <c r="R338" s="28"/>
      <c r="S338" s="25" t="s">
        <v>121</v>
      </c>
      <c r="XEH338" s="4"/>
      <c r="XEI338" s="4"/>
      <c r="XEJ338" s="4"/>
      <c r="XEK338" s="4"/>
      <c r="XEL338" s="4"/>
      <c r="XEM338" s="4"/>
      <c r="XEN338" s="4"/>
      <c r="XEO338" s="4"/>
      <c r="XEP338" s="4"/>
      <c r="XEQ338" s="4"/>
      <c r="XER338" s="4"/>
      <c r="XES338" s="4"/>
      <c r="XET338" s="4"/>
    </row>
    <row r="339" ht="33" customHeight="1" outlineLevel="1" spans="1:16374">
      <c r="A339" s="16">
        <f>MAX($A$5:A338)+1</f>
        <v>308</v>
      </c>
      <c r="B339" s="17"/>
      <c r="C339" s="17"/>
      <c r="D339" s="17"/>
      <c r="E339" s="20">
        <v>27</v>
      </c>
      <c r="F339" s="29" t="s">
        <v>1065</v>
      </c>
      <c r="G339" s="29" t="s">
        <v>181</v>
      </c>
      <c r="H339" s="20" t="s">
        <v>1066</v>
      </c>
      <c r="I339" s="29" t="s">
        <v>354</v>
      </c>
      <c r="J339" s="30" t="s">
        <v>28</v>
      </c>
      <c r="K339" s="29" t="s">
        <v>1067</v>
      </c>
      <c r="L339" s="28">
        <v>1000</v>
      </c>
      <c r="M339" s="28">
        <v>800</v>
      </c>
      <c r="N339" s="28"/>
      <c r="O339" s="28">
        <v>200</v>
      </c>
      <c r="P339" s="28"/>
      <c r="Q339" s="28"/>
      <c r="R339" s="28"/>
      <c r="S339" s="30">
        <v>2021</v>
      </c>
      <c r="XEH339" s="4"/>
      <c r="XEI339" s="4"/>
      <c r="XEJ339" s="4"/>
      <c r="XEK339" s="4"/>
      <c r="XEL339" s="4"/>
      <c r="XEM339" s="4"/>
      <c r="XEN339" s="4"/>
      <c r="XEO339" s="4"/>
      <c r="XEP339" s="4"/>
      <c r="XEQ339" s="4"/>
      <c r="XER339" s="4"/>
      <c r="XES339" s="4"/>
      <c r="XET339" s="4"/>
    </row>
    <row r="340" ht="33" customHeight="1" outlineLevel="1" spans="1:16374">
      <c r="A340" s="16">
        <f>MAX($A$5:A339)+1</f>
        <v>309</v>
      </c>
      <c r="B340" s="17"/>
      <c r="C340" s="17"/>
      <c r="D340" s="17"/>
      <c r="E340" s="20">
        <v>28</v>
      </c>
      <c r="F340" s="29" t="s">
        <v>1068</v>
      </c>
      <c r="G340" s="29" t="s">
        <v>181</v>
      </c>
      <c r="H340" s="20"/>
      <c r="I340" s="29" t="s">
        <v>354</v>
      </c>
      <c r="J340" s="20" t="s">
        <v>140</v>
      </c>
      <c r="K340" s="29" t="s">
        <v>1069</v>
      </c>
      <c r="L340" s="28">
        <v>500</v>
      </c>
      <c r="M340" s="28"/>
      <c r="N340" s="28"/>
      <c r="O340" s="28">
        <v>500</v>
      </c>
      <c r="P340" s="28"/>
      <c r="Q340" s="28"/>
      <c r="R340" s="28"/>
      <c r="S340" s="30">
        <v>2021</v>
      </c>
      <c r="XEH340" s="4"/>
      <c r="XEI340" s="4"/>
      <c r="XEJ340" s="4"/>
      <c r="XEK340" s="4"/>
      <c r="XEL340" s="4"/>
      <c r="XEM340" s="4"/>
      <c r="XEN340" s="4"/>
      <c r="XEO340" s="4"/>
      <c r="XEP340" s="4"/>
      <c r="XEQ340" s="4"/>
      <c r="XER340" s="4"/>
      <c r="XES340" s="4"/>
      <c r="XET340" s="4"/>
    </row>
    <row r="341" ht="33" customHeight="1" outlineLevel="1" spans="1:16374">
      <c r="A341" s="16">
        <f>MAX($A$5:A340)+1</f>
        <v>310</v>
      </c>
      <c r="B341" s="17"/>
      <c r="C341" s="17"/>
      <c r="D341" s="17"/>
      <c r="E341" s="20">
        <v>29</v>
      </c>
      <c r="F341" s="29" t="s">
        <v>1070</v>
      </c>
      <c r="G341" s="29" t="s">
        <v>181</v>
      </c>
      <c r="H341" s="20"/>
      <c r="I341" s="29" t="s">
        <v>1071</v>
      </c>
      <c r="J341" s="30" t="s">
        <v>28</v>
      </c>
      <c r="K341" s="29" t="s">
        <v>1072</v>
      </c>
      <c r="L341" s="28">
        <v>1300</v>
      </c>
      <c r="M341" s="28"/>
      <c r="N341" s="28"/>
      <c r="O341" s="28">
        <v>1300</v>
      </c>
      <c r="P341" s="28"/>
      <c r="Q341" s="28"/>
      <c r="R341" s="28"/>
      <c r="S341" s="30">
        <v>2021</v>
      </c>
      <c r="XEH341" s="4"/>
      <c r="XEI341" s="4"/>
      <c r="XEJ341" s="4"/>
      <c r="XEK341" s="4"/>
      <c r="XEL341" s="4"/>
      <c r="XEM341" s="4"/>
      <c r="XEN341" s="4"/>
      <c r="XEO341" s="4"/>
      <c r="XEP341" s="4"/>
      <c r="XEQ341" s="4"/>
      <c r="XER341" s="4"/>
      <c r="XES341" s="4"/>
      <c r="XET341" s="4"/>
    </row>
    <row r="342" ht="33" customHeight="1" outlineLevel="1" spans="1:16374">
      <c r="A342" s="16">
        <f>MAX($A$5:A341)+1</f>
        <v>311</v>
      </c>
      <c r="B342" s="17"/>
      <c r="C342" s="17"/>
      <c r="D342" s="17"/>
      <c r="E342" s="20">
        <v>30</v>
      </c>
      <c r="F342" s="29" t="s">
        <v>1073</v>
      </c>
      <c r="G342" s="29" t="s">
        <v>946</v>
      </c>
      <c r="H342" s="20"/>
      <c r="I342" s="29" t="s">
        <v>1074</v>
      </c>
      <c r="J342" s="30" t="s">
        <v>66</v>
      </c>
      <c r="K342" s="29" t="s">
        <v>1075</v>
      </c>
      <c r="L342" s="28">
        <v>3900</v>
      </c>
      <c r="M342" s="28"/>
      <c r="N342" s="28"/>
      <c r="O342" s="28">
        <v>3900</v>
      </c>
      <c r="P342" s="28"/>
      <c r="Q342" s="28"/>
      <c r="R342" s="28"/>
      <c r="S342" s="30" t="s">
        <v>175</v>
      </c>
      <c r="XEH342" s="4"/>
      <c r="XEI342" s="4"/>
      <c r="XEJ342" s="4"/>
      <c r="XEK342" s="4"/>
      <c r="XEL342" s="4"/>
      <c r="XEM342" s="4"/>
      <c r="XEN342" s="4"/>
      <c r="XEO342" s="4"/>
      <c r="XEP342" s="4"/>
      <c r="XEQ342" s="4"/>
      <c r="XER342" s="4"/>
      <c r="XES342" s="4"/>
      <c r="XET342" s="4"/>
    </row>
    <row r="343" s="3" customFormat="1" ht="30" customHeight="1" outlineLevel="1" spans="1:16374">
      <c r="A343" s="26"/>
      <c r="B343" s="12"/>
      <c r="C343" s="12"/>
      <c r="D343" s="13" t="s">
        <v>130</v>
      </c>
      <c r="E343" s="13"/>
      <c r="F343" s="32"/>
      <c r="G343" s="32"/>
      <c r="H343" s="13"/>
      <c r="I343" s="32"/>
      <c r="J343" s="13"/>
      <c r="K343" s="32"/>
      <c r="L343" s="46">
        <f>SUM(L313:L342)</f>
        <v>161606</v>
      </c>
      <c r="M343" s="36"/>
      <c r="N343" s="36"/>
      <c r="O343" s="36"/>
      <c r="P343" s="36"/>
      <c r="Q343" s="36"/>
      <c r="R343" s="36"/>
      <c r="S343" s="33"/>
      <c r="XEH343" s="115"/>
      <c r="XEI343" s="115"/>
      <c r="XEJ343" s="115"/>
      <c r="XEK343" s="115"/>
      <c r="XEL343" s="115"/>
      <c r="XEM343" s="115"/>
      <c r="XEN343" s="115"/>
      <c r="XEO343" s="115"/>
      <c r="XEP343" s="115"/>
      <c r="XEQ343" s="115"/>
      <c r="XER343" s="115"/>
      <c r="XES343" s="115"/>
      <c r="XET343" s="115"/>
    </row>
    <row r="344" ht="153.95" customHeight="1" outlineLevel="1" spans="1:16374">
      <c r="A344" s="16">
        <f>MAX($A$5:A343)+1</f>
        <v>312</v>
      </c>
      <c r="B344" s="17"/>
      <c r="C344" s="17" t="s">
        <v>782</v>
      </c>
      <c r="D344" s="17" t="s">
        <v>1076</v>
      </c>
      <c r="E344" s="20">
        <v>1</v>
      </c>
      <c r="F344" s="19" t="s">
        <v>1077</v>
      </c>
      <c r="G344" s="19" t="s">
        <v>1078</v>
      </c>
      <c r="H344" s="20" t="s">
        <v>1079</v>
      </c>
      <c r="I344" s="19" t="s">
        <v>354</v>
      </c>
      <c r="J344" s="25" t="s">
        <v>28</v>
      </c>
      <c r="K344" s="19" t="s">
        <v>1080</v>
      </c>
      <c r="L344" s="28">
        <v>2500</v>
      </c>
      <c r="M344" s="28"/>
      <c r="N344" s="28"/>
      <c r="O344" s="28">
        <v>2500</v>
      </c>
      <c r="P344" s="28"/>
      <c r="Q344" s="28"/>
      <c r="R344" s="28"/>
      <c r="S344" s="20" t="s">
        <v>30</v>
      </c>
      <c r="XEH344" s="4"/>
      <c r="XEI344" s="4"/>
      <c r="XEJ344" s="4"/>
      <c r="XEK344" s="4"/>
      <c r="XEL344" s="4"/>
      <c r="XEM344" s="4"/>
      <c r="XEN344" s="4"/>
      <c r="XEO344" s="4"/>
      <c r="XEP344" s="4"/>
      <c r="XEQ344" s="4"/>
      <c r="XER344" s="4"/>
      <c r="XES344" s="4"/>
      <c r="XET344" s="4"/>
    </row>
    <row r="345" ht="45.95" customHeight="1" outlineLevel="1" spans="1:16374">
      <c r="A345" s="16">
        <f>MAX($A$5:A344)+1</f>
        <v>313</v>
      </c>
      <c r="B345" s="17"/>
      <c r="C345" s="17"/>
      <c r="D345" s="17" t="s">
        <v>1081</v>
      </c>
      <c r="E345" s="20">
        <v>1</v>
      </c>
      <c r="F345" s="19" t="s">
        <v>1082</v>
      </c>
      <c r="G345" s="19" t="s">
        <v>1078</v>
      </c>
      <c r="H345" s="20" t="s">
        <v>1079</v>
      </c>
      <c r="I345" s="19" t="s">
        <v>354</v>
      </c>
      <c r="J345" s="25" t="s">
        <v>28</v>
      </c>
      <c r="K345" s="19" t="s">
        <v>1083</v>
      </c>
      <c r="L345" s="28">
        <v>800</v>
      </c>
      <c r="M345" s="28"/>
      <c r="N345" s="28"/>
      <c r="O345" s="28">
        <v>800</v>
      </c>
      <c r="P345" s="28"/>
      <c r="Q345" s="28"/>
      <c r="R345" s="28"/>
      <c r="S345" s="20" t="s">
        <v>30</v>
      </c>
      <c r="XEH345" s="4"/>
      <c r="XEI345" s="4"/>
      <c r="XEJ345" s="4"/>
      <c r="XEK345" s="4"/>
      <c r="XEL345" s="4"/>
      <c r="XEM345" s="4"/>
      <c r="XEN345" s="4"/>
      <c r="XEO345" s="4"/>
      <c r="XEP345" s="4"/>
      <c r="XEQ345" s="4"/>
      <c r="XER345" s="4"/>
      <c r="XES345" s="4"/>
      <c r="XET345" s="4"/>
    </row>
    <row r="346" ht="47.1" customHeight="1" outlineLevel="1" spans="1:16374">
      <c r="A346" s="16">
        <f>MAX($A$5:A345)+1</f>
        <v>314</v>
      </c>
      <c r="B346" s="17"/>
      <c r="C346" s="17"/>
      <c r="D346" s="17"/>
      <c r="E346" s="20">
        <v>2</v>
      </c>
      <c r="F346" s="29" t="s">
        <v>1084</v>
      </c>
      <c r="G346" s="21" t="s">
        <v>678</v>
      </c>
      <c r="H346" s="73" t="s">
        <v>1085</v>
      </c>
      <c r="I346" s="29" t="s">
        <v>1086</v>
      </c>
      <c r="J346" s="20" t="s">
        <v>140</v>
      </c>
      <c r="K346" s="21" t="s">
        <v>1087</v>
      </c>
      <c r="L346" s="38">
        <v>1500</v>
      </c>
      <c r="M346" s="38"/>
      <c r="N346" s="38"/>
      <c r="O346" s="38">
        <v>1500</v>
      </c>
      <c r="P346" s="38"/>
      <c r="Q346" s="38"/>
      <c r="R346" s="38"/>
      <c r="S346" s="17" t="s">
        <v>30</v>
      </c>
      <c r="XEH346" s="4"/>
      <c r="XEI346" s="4"/>
      <c r="XEJ346" s="4"/>
      <c r="XEK346" s="4"/>
      <c r="XEL346" s="4"/>
      <c r="XEM346" s="4"/>
      <c r="XEN346" s="4"/>
      <c r="XEO346" s="4"/>
      <c r="XEP346" s="4"/>
      <c r="XEQ346" s="4"/>
      <c r="XER346" s="4"/>
      <c r="XES346" s="4"/>
      <c r="XET346" s="4"/>
    </row>
    <row r="347" s="3" customFormat="1" ht="27.95" customHeight="1" outlineLevel="1" spans="1:16374">
      <c r="A347" s="26"/>
      <c r="B347" s="12"/>
      <c r="C347" s="12"/>
      <c r="D347" s="13" t="s">
        <v>130</v>
      </c>
      <c r="E347" s="13"/>
      <c r="F347" s="32"/>
      <c r="G347" s="32"/>
      <c r="H347" s="13"/>
      <c r="I347" s="32"/>
      <c r="J347" s="13"/>
      <c r="K347" s="32"/>
      <c r="L347" s="46">
        <f>SUM(L344:L346)</f>
        <v>4800</v>
      </c>
      <c r="M347" s="46"/>
      <c r="N347" s="46"/>
      <c r="O347" s="46"/>
      <c r="P347" s="46"/>
      <c r="Q347" s="46"/>
      <c r="R347" s="46"/>
      <c r="S347" s="12"/>
      <c r="XEH347" s="115"/>
      <c r="XEI347" s="115"/>
      <c r="XEJ347" s="115"/>
      <c r="XEK347" s="115"/>
      <c r="XEL347" s="115"/>
      <c r="XEM347" s="115"/>
      <c r="XEN347" s="115"/>
      <c r="XEO347" s="115"/>
      <c r="XEP347" s="115"/>
      <c r="XEQ347" s="115"/>
      <c r="XER347" s="115"/>
      <c r="XES347" s="115"/>
      <c r="XET347" s="115"/>
    </row>
    <row r="348" s="3" customFormat="1" ht="45" customHeight="1" spans="1:16374">
      <c r="A348" s="26"/>
      <c r="B348" s="12"/>
      <c r="C348" s="12" t="s">
        <v>205</v>
      </c>
      <c r="D348" s="12"/>
      <c r="E348" s="12"/>
      <c r="F348" s="27"/>
      <c r="G348" s="27"/>
      <c r="H348" s="12"/>
      <c r="I348" s="27"/>
      <c r="J348" s="12"/>
      <c r="K348" s="27"/>
      <c r="L348" s="53">
        <f>L347+L343+L312+L306+L285+L283+L273+L259</f>
        <v>1296308</v>
      </c>
      <c r="M348" s="46">
        <f t="shared" ref="M348:R348" si="4">SUM(M249:M346)</f>
        <v>484049.7</v>
      </c>
      <c r="N348" s="46">
        <f t="shared" si="4"/>
        <v>198623.3</v>
      </c>
      <c r="O348" s="46">
        <f t="shared" si="4"/>
        <v>574985</v>
      </c>
      <c r="P348" s="46">
        <f t="shared" si="4"/>
        <v>5000</v>
      </c>
      <c r="Q348" s="46">
        <f t="shared" si="4"/>
        <v>5780</v>
      </c>
      <c r="R348" s="46">
        <f t="shared" si="4"/>
        <v>27870</v>
      </c>
      <c r="S348" s="12"/>
      <c r="XEH348" s="115"/>
      <c r="XEI348" s="115"/>
      <c r="XEJ348" s="115"/>
      <c r="XEK348" s="115"/>
      <c r="XEL348" s="115"/>
      <c r="XEM348" s="115"/>
      <c r="XEN348" s="115"/>
      <c r="XEO348" s="115"/>
      <c r="XEP348" s="115"/>
      <c r="XEQ348" s="115"/>
      <c r="XER348" s="115"/>
      <c r="XES348" s="115"/>
      <c r="XET348" s="115"/>
    </row>
    <row r="349" s="3" customFormat="1" ht="50.1" customHeight="1" spans="1:19">
      <c r="A349" s="26"/>
      <c r="B349" s="116" t="s">
        <v>1088</v>
      </c>
      <c r="C349" s="116"/>
      <c r="D349" s="116"/>
      <c r="E349" s="12"/>
      <c r="F349" s="27"/>
      <c r="G349" s="27"/>
      <c r="H349" s="12"/>
      <c r="I349" s="27"/>
      <c r="J349" s="12"/>
      <c r="K349" s="27"/>
      <c r="L349" s="53">
        <f t="shared" ref="L349:R349" si="5">L55+L149+L202+L247+L348</f>
        <v>25904050</v>
      </c>
      <c r="M349" s="46">
        <f t="shared" si="5"/>
        <v>3092947.9</v>
      </c>
      <c r="N349" s="46">
        <f t="shared" si="5"/>
        <v>6034015.3</v>
      </c>
      <c r="O349" s="46">
        <f t="shared" si="5"/>
        <v>4813452.8</v>
      </c>
      <c r="P349" s="46">
        <f t="shared" si="5"/>
        <v>5343845</v>
      </c>
      <c r="Q349" s="46">
        <f t="shared" si="5"/>
        <v>426248</v>
      </c>
      <c r="R349" s="46">
        <f t="shared" si="5"/>
        <v>6193541</v>
      </c>
      <c r="S349" s="12"/>
    </row>
  </sheetData>
  <mergeCells count="161">
    <mergeCell ref="B1:S1"/>
    <mergeCell ref="M2:R2"/>
    <mergeCell ref="A4:S4"/>
    <mergeCell ref="D31:K31"/>
    <mergeCell ref="D51:K51"/>
    <mergeCell ref="E54:K54"/>
    <mergeCell ref="C55:K55"/>
    <mergeCell ref="A56:S56"/>
    <mergeCell ref="D93:K93"/>
    <mergeCell ref="D115:K115"/>
    <mergeCell ref="D133:K133"/>
    <mergeCell ref="D148:K148"/>
    <mergeCell ref="C149:K149"/>
    <mergeCell ref="A150:K150"/>
    <mergeCell ref="L150:S150"/>
    <mergeCell ref="D195:K195"/>
    <mergeCell ref="D201:K201"/>
    <mergeCell ref="C202:K202"/>
    <mergeCell ref="A203:K203"/>
    <mergeCell ref="L203:S203"/>
    <mergeCell ref="D224:K224"/>
    <mergeCell ref="D230:K230"/>
    <mergeCell ref="D240:K240"/>
    <mergeCell ref="D246:K246"/>
    <mergeCell ref="C247:K247"/>
    <mergeCell ref="B248:D248"/>
    <mergeCell ref="D259:K259"/>
    <mergeCell ref="D273:K273"/>
    <mergeCell ref="D283:K283"/>
    <mergeCell ref="D285:K285"/>
    <mergeCell ref="D306:K306"/>
    <mergeCell ref="D312:K312"/>
    <mergeCell ref="D343:K343"/>
    <mergeCell ref="D347:K347"/>
    <mergeCell ref="C348:K348"/>
    <mergeCell ref="B349:D349"/>
    <mergeCell ref="A2:A3"/>
    <mergeCell ref="B2:B3"/>
    <mergeCell ref="B5:B55"/>
    <mergeCell ref="B57:B149"/>
    <mergeCell ref="B151:B202"/>
    <mergeCell ref="B204:B247"/>
    <mergeCell ref="B249:B348"/>
    <mergeCell ref="C2:C3"/>
    <mergeCell ref="C5:C31"/>
    <mergeCell ref="C32:C51"/>
    <mergeCell ref="C52:C54"/>
    <mergeCell ref="C57:C93"/>
    <mergeCell ref="C94:C115"/>
    <mergeCell ref="C116:C133"/>
    <mergeCell ref="C134:C148"/>
    <mergeCell ref="C151:C195"/>
    <mergeCell ref="C196:C201"/>
    <mergeCell ref="C204:C224"/>
    <mergeCell ref="C225:C230"/>
    <mergeCell ref="C231:C240"/>
    <mergeCell ref="C241:C246"/>
    <mergeCell ref="C249:C259"/>
    <mergeCell ref="C260:C273"/>
    <mergeCell ref="C274:C283"/>
    <mergeCell ref="C284:C285"/>
    <mergeCell ref="C286:C306"/>
    <mergeCell ref="C307:C312"/>
    <mergeCell ref="C313:C343"/>
    <mergeCell ref="C344:C347"/>
    <mergeCell ref="D2:D3"/>
    <mergeCell ref="D6:D8"/>
    <mergeCell ref="D9:D22"/>
    <mergeCell ref="D24:D25"/>
    <mergeCell ref="D27:D30"/>
    <mergeCell ref="D33:D38"/>
    <mergeCell ref="D39:D41"/>
    <mergeCell ref="D42:D50"/>
    <mergeCell ref="D53:D54"/>
    <mergeCell ref="D57:D81"/>
    <mergeCell ref="D84:D92"/>
    <mergeCell ref="D94:D108"/>
    <mergeCell ref="D109:D114"/>
    <mergeCell ref="D116:D118"/>
    <mergeCell ref="D119:D132"/>
    <mergeCell ref="D134:D138"/>
    <mergeCell ref="D139:D147"/>
    <mergeCell ref="D151:D158"/>
    <mergeCell ref="D165:D170"/>
    <mergeCell ref="D173:D175"/>
    <mergeCell ref="D176:D180"/>
    <mergeCell ref="D181:D184"/>
    <mergeCell ref="D185:D186"/>
    <mergeCell ref="D187:D188"/>
    <mergeCell ref="D191:D194"/>
    <mergeCell ref="D196:D197"/>
    <mergeCell ref="D198:D200"/>
    <mergeCell ref="D204:D209"/>
    <mergeCell ref="D210:D213"/>
    <mergeCell ref="D214:D216"/>
    <mergeCell ref="D231:D232"/>
    <mergeCell ref="D249:D258"/>
    <mergeCell ref="D260:D272"/>
    <mergeCell ref="D274:D282"/>
    <mergeCell ref="D286:D302"/>
    <mergeCell ref="D303:D304"/>
    <mergeCell ref="D307:D311"/>
    <mergeCell ref="D313:D342"/>
    <mergeCell ref="D345:D346"/>
    <mergeCell ref="E2:E3"/>
    <mergeCell ref="F2:F3"/>
    <mergeCell ref="G2:G3"/>
    <mergeCell ref="H2:H3"/>
    <mergeCell ref="H6:H8"/>
    <mergeCell ref="H9:H20"/>
    <mergeCell ref="H21:H22"/>
    <mergeCell ref="H24:H25"/>
    <mergeCell ref="H27:H30"/>
    <mergeCell ref="H33:H38"/>
    <mergeCell ref="H39:H41"/>
    <mergeCell ref="H42:H47"/>
    <mergeCell ref="H48:H50"/>
    <mergeCell ref="H57:H76"/>
    <mergeCell ref="H77:H81"/>
    <mergeCell ref="H84:H92"/>
    <mergeCell ref="H95:H98"/>
    <mergeCell ref="H99:H108"/>
    <mergeCell ref="H109:H111"/>
    <mergeCell ref="H112:H114"/>
    <mergeCell ref="H116:H118"/>
    <mergeCell ref="H119:H131"/>
    <mergeCell ref="H134:H137"/>
    <mergeCell ref="H139:H145"/>
    <mergeCell ref="H151:H158"/>
    <mergeCell ref="H165:H170"/>
    <mergeCell ref="H173:H175"/>
    <mergeCell ref="H176:H180"/>
    <mergeCell ref="H181:H184"/>
    <mergeCell ref="H185:H186"/>
    <mergeCell ref="H187:H188"/>
    <mergeCell ref="H191:H192"/>
    <mergeCell ref="H193:H194"/>
    <mergeCell ref="H196:H197"/>
    <mergeCell ref="H198:H200"/>
    <mergeCell ref="H204:H208"/>
    <mergeCell ref="H210:H213"/>
    <mergeCell ref="H214:H216"/>
    <mergeCell ref="H250:H258"/>
    <mergeCell ref="H260:H272"/>
    <mergeCell ref="H276:H282"/>
    <mergeCell ref="H286:H297"/>
    <mergeCell ref="H298:H302"/>
    <mergeCell ref="H303:H304"/>
    <mergeCell ref="H307:H311"/>
    <mergeCell ref="H313:H323"/>
    <mergeCell ref="H324:H325"/>
    <mergeCell ref="H326:H328"/>
    <mergeCell ref="H329:H331"/>
    <mergeCell ref="H332:H334"/>
    <mergeCell ref="H335:H337"/>
    <mergeCell ref="H339:H342"/>
    <mergeCell ref="I2:I3"/>
    <mergeCell ref="J2:J3"/>
    <mergeCell ref="K2:K3"/>
    <mergeCell ref="L2:L3"/>
    <mergeCell ref="S2:S3"/>
  </mergeCells>
  <dataValidations count="3">
    <dataValidation type="list" allowBlank="1" showInputMessage="1" showErrorMessage="1" sqref="J176:J186 J189:J190">
      <formula1>"续建,拟建,储备项目"</formula1>
    </dataValidation>
    <dataValidation type="list" allowBlank="1" showInputMessage="1" showErrorMessage="1" sqref="J188">
      <formula1>"续建,新建,储备项目"</formula1>
    </dataValidation>
    <dataValidation type="list" allowBlank="1" showInputMessage="1" showErrorMessage="1" sqref="J173:J174">
      <formula1>"续建,扩建,拟建,储备项目"</formula1>
    </dataValidation>
  </dataValidations>
  <pageMargins left="0.751388888888889" right="0.751388888888889" top="1" bottom="1" header="0.5" footer="0.5"/>
  <pageSetup paperSize="8" scale="92" fitToHeight="0" orientation="landscape"/>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SUO</dc:creator>
  <cp:lastModifiedBy>Administrator</cp:lastModifiedBy>
  <dcterms:created xsi:type="dcterms:W3CDTF">2006-09-15T16:00:00Z</dcterms:created>
  <cp:lastPrinted>2021-05-06T08:48:00Z</cp:lastPrinted>
  <dcterms:modified xsi:type="dcterms:W3CDTF">2021-05-20T08:03:19Z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12BDFE5B85BC49F686FACE5F1A18FC0C</vt:lpwstr>
  </property>
</Properties>
</file>