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tabRatio="411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<sst xmlns="http://schemas.openxmlformats.org/spreadsheetml/2006/main" count="66" uniqueCount="33">
  <si>
    <t>制表单位：奉节县医疗保障局</t>
  </si>
  <si>
    <t>（ 2 0 2 0 年 1 - 12 月 ）</t>
  </si>
  <si>
    <t>单位：万元</t>
  </si>
  <si>
    <t>险  种</t>
  </si>
  <si>
    <t>参保人数</t>
  </si>
  <si>
    <t>帐载收入合计</t>
  </si>
  <si>
    <t>基  金   收  入</t>
  </si>
  <si>
    <t>基  金   支  出</t>
  </si>
  <si>
    <t>上解上级支出累计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</si>
  <si>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</si>
  <si>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</si>
  <si>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</si>
  <si>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</si>
  <si>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</si>
  <si>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</si>
  <si>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</si>
  <si>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</si>
  <si>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</si>
  <si>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基金当年结余</t>
  </si>
  <si>
    <t>基金滚存结余</t>
  </si>
  <si>
    <t>2017年</t>
  </si>
  <si>
    <t>2016年</t>
  </si>
  <si>
    <t>同比%</t>
  </si>
  <si>
    <t>2020年</t>
  </si>
  <si>
    <t>2019年</t>
  </si>
  <si>
    <t>同比±%</t>
  </si>
  <si>
    <t>居民医疗（农合）</t>
  </si>
  <si>
    <t>基本医疗保险</t>
  </si>
  <si>
    <t>大额补充医疗</t>
  </si>
  <si>
    <t>离休伤残</t>
  </si>
  <si>
    <t>合计</t>
  </si>
  <si>
    <t>单位负责人:</t>
  </si>
  <si>
    <t xml:space="preserve">         填报人(职工医疗、大额、离休伤残）：                  居民医疗：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</si>
</sst>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">
    <font>
      <sz val="12"/>
      <name val="宋体"/>
      <family val="0"/>
    </font>
    <font>
      <b/>
      <sz val="2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0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20445;&#22522;&#37329;\&#25253;&#34920;&#22841;\&#26376;&#25253;&#34920;\2020&#24180;&#24230;\2020&#24180;&#24230;&#31038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  ○  二  ○  年  度 ）  奉  节  县  医  疗  保  障  基  金  信  息  披  露  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workbookViewId="0" topLeftCell="A1">
      <selection activeCell="I18" sqref="I18"/>
    </sheetView>
  </sheetViews>
  <sheetFormatPr defaultColWidth="8.625" defaultRowHeight="14.25"/>
  <cols>
    <col min="1" max="1" width="18.125" style="3" customWidth="1"/>
    <col min="2" max="2" width="6.875" style="3" hidden="1" customWidth="1"/>
    <col min="3" max="3" width="6.375" style="3" hidden="1" customWidth="1"/>
    <col min="4" max="4" width="6.50390625" style="3" hidden="1" customWidth="1"/>
    <col min="5" max="5" width="13.875" style="3" customWidth="1"/>
    <col min="6" max="6" width="13.25390625" style="3" customWidth="1"/>
    <col min="7" max="7" width="7.625" style="22" customWidth="1"/>
    <col min="8" max="8" width="13.75390625" style="3" customWidth="1"/>
    <col min="9" max="9" width="13.375" style="3" customWidth="1"/>
    <col min="10" max="10" width="6.625" style="23" customWidth="1"/>
    <col min="11" max="11" width="13.625" style="3" customWidth="1"/>
    <col min="12" max="12" width="13.375" style="3" customWidth="1"/>
    <col min="13" max="13" width="5.875" style="3" customWidth="1"/>
    <col min="14" max="14" width="12.375" style="3" customWidth="1"/>
    <col min="15" max="15" width="12.25390625" style="3" customWidth="1"/>
    <col min="16" max="16" width="5.875" style="3" customWidth="1"/>
    <col min="17" max="17" width="8.75390625" style="3" customWidth="1"/>
    <col min="18" max="18" width="9.125" style="3" customWidth="1"/>
    <col min="19" max="19" width="5.625" style="3" customWidth="1"/>
    <col min="20" max="20" width="11.50390625" style="3" customWidth="1"/>
    <col min="21" max="21" width="11.25390625" style="3" customWidth="1"/>
    <col min="22" max="22" width="5.875" style="3" customWidth="1"/>
    <col min="23" max="23" width="13.375" style="23" customWidth="1"/>
    <col min="24" max="24" width="13.25390625" style="23" customWidth="1"/>
    <col min="25" max="25" width="6.25390625" style="23" customWidth="1"/>
    <col min="26" max="26" width="13.375" style="3" customWidth="1"/>
    <col min="27" max="27" width="13.25390625" style="3" customWidth="1"/>
    <col min="28" max="28" width="6.00390625" style="23" customWidth="1"/>
    <col min="29" max="29" width="11.875" style="3" customWidth="1"/>
    <col min="30" max="30" width="8.875" style="3" customWidth="1"/>
    <col min="31" max="31" width="5.875" style="3" customWidth="1"/>
    <col min="32" max="32" width="13.25390625" style="3" customWidth="1"/>
    <col min="33" max="33" width="13.375" style="3" customWidth="1"/>
    <col min="34" max="34" width="6.625" style="3" customWidth="1"/>
    <col min="35" max="36" width="12.25390625" style="23" customWidth="1"/>
    <col min="37" max="37" width="6.625" style="23" customWidth="1"/>
    <col min="38" max="38" width="12.625" style="3" customWidth="1"/>
    <col min="39" max="39" width="12.125" style="3" customWidth="1"/>
    <col min="40" max="40" width="6.50390625" style="23" customWidth="1"/>
    <col min="41" max="16384" width="8.625" style="3" customWidth="1"/>
  </cols>
  <sheetData>
    <row r="1" spans="1:40" ht="37.5" customHeight="1">
      <c r="A1" s="1" t="str">
        <f>'[1]1月'!A1</f>
        <v> （ 二  ○  二  ○  年  度 ）  奉  节  县  医  疗  保  障  基  金  信  息  披  露  表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0.25" customHeight="1">
      <c r="A2" s="4" t="s">
        <v>0</v>
      </c>
      <c r="B2" s="5"/>
      <c r="C2" s="5"/>
      <c r="D2" s="5"/>
      <c r="E2" s="6"/>
      <c r="F2" s="5"/>
      <c r="G2" s="6" t="s">
        <v>1</v>
      </c>
      <c r="H2" s="5"/>
      <c r="I2" s="5"/>
      <c r="J2" s="7"/>
      <c r="K2" s="5"/>
      <c r="L2" s="5"/>
      <c r="M2" s="5"/>
      <c r="N2" s="8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5"/>
      <c r="AA2" s="5"/>
      <c r="AB2" s="7"/>
      <c r="AC2" s="5"/>
      <c r="AD2" s="5"/>
      <c r="AE2" s="5"/>
      <c r="AF2" s="8"/>
      <c r="AG2" s="5"/>
      <c r="AH2" s="5"/>
      <c r="AI2" s="7"/>
      <c r="AJ2" s="7"/>
      <c r="AK2" s="7"/>
      <c r="AL2" s="5"/>
      <c r="AM2" s="8" t="s">
        <v>2</v>
      </c>
      <c r="AN2" s="7"/>
    </row>
    <row r="3" spans="1:40" ht="29.25" customHeight="1">
      <c r="A3" s="43" t="s">
        <v>3</v>
      </c>
      <c r="B3" s="46" t="s">
        <v>4</v>
      </c>
      <c r="C3" s="47"/>
      <c r="D3" s="48"/>
      <c r="E3" s="46" t="s">
        <v>5</v>
      </c>
      <c r="F3" s="47"/>
      <c r="G3" s="52"/>
      <c r="H3" s="54" t="s">
        <v>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35" t="s">
        <v>7</v>
      </c>
      <c r="X3" s="36"/>
      <c r="Y3" s="36"/>
      <c r="Z3" s="36"/>
      <c r="AA3" s="36"/>
      <c r="AB3" s="36"/>
      <c r="AC3" s="36"/>
      <c r="AD3" s="36"/>
      <c r="AE3" s="37"/>
      <c r="AF3" s="29" t="s">
        <v>8</v>
      </c>
      <c r="AG3" s="30"/>
      <c r="AH3" s="31"/>
      <c r="AI3" s="35" t="s">
        <v>9</v>
      </c>
      <c r="AJ3" s="36"/>
      <c r="AK3" s="36"/>
      <c r="AL3" s="36"/>
      <c r="AM3" s="36"/>
      <c r="AN3" s="37"/>
    </row>
    <row r="4" spans="1:40" ht="28.5" customHeight="1">
      <c r="A4" s="44"/>
      <c r="B4" s="49"/>
      <c r="C4" s="50"/>
      <c r="D4" s="51"/>
      <c r="E4" s="49"/>
      <c r="F4" s="50"/>
      <c r="G4" s="53"/>
      <c r="H4" s="28" t="s">
        <v>10</v>
      </c>
      <c r="I4" s="28"/>
      <c r="J4" s="28"/>
      <c r="K4" s="38" t="s">
        <v>11</v>
      </c>
      <c r="L4" s="39"/>
      <c r="M4" s="40"/>
      <c r="N4" s="38" t="s">
        <v>12</v>
      </c>
      <c r="O4" s="39"/>
      <c r="P4" s="40"/>
      <c r="Q4" s="38" t="s">
        <v>13</v>
      </c>
      <c r="R4" s="39"/>
      <c r="S4" s="40"/>
      <c r="T4" s="38" t="s">
        <v>14</v>
      </c>
      <c r="U4" s="39"/>
      <c r="V4" s="40"/>
      <c r="W4" s="28" t="s">
        <v>15</v>
      </c>
      <c r="X4" s="28"/>
      <c r="Y4" s="28"/>
      <c r="Z4" s="28" t="s">
        <v>16</v>
      </c>
      <c r="AA4" s="28"/>
      <c r="AB4" s="28"/>
      <c r="AC4" s="41" t="s">
        <v>17</v>
      </c>
      <c r="AD4" s="41"/>
      <c r="AE4" s="41"/>
      <c r="AF4" s="32"/>
      <c r="AG4" s="33"/>
      <c r="AH4" s="34"/>
      <c r="AI4" s="28" t="s">
        <v>18</v>
      </c>
      <c r="AJ4" s="28"/>
      <c r="AK4" s="28"/>
      <c r="AL4" s="28" t="s">
        <v>19</v>
      </c>
      <c r="AM4" s="28"/>
      <c r="AN4" s="28"/>
    </row>
    <row r="5" spans="1:40" ht="24" customHeight="1">
      <c r="A5" s="45"/>
      <c r="B5" s="9" t="s">
        <v>20</v>
      </c>
      <c r="C5" s="9" t="s">
        <v>21</v>
      </c>
      <c r="D5" s="10" t="s">
        <v>22</v>
      </c>
      <c r="E5" s="9" t="s">
        <v>23</v>
      </c>
      <c r="F5" s="9" t="s">
        <v>24</v>
      </c>
      <c r="G5" s="11" t="s">
        <v>25</v>
      </c>
      <c r="H5" s="9" t="s">
        <v>23</v>
      </c>
      <c r="I5" s="9" t="s">
        <v>24</v>
      </c>
      <c r="J5" s="11" t="s">
        <v>25</v>
      </c>
      <c r="K5" s="9" t="s">
        <v>23</v>
      </c>
      <c r="L5" s="9" t="s">
        <v>24</v>
      </c>
      <c r="M5" s="11" t="s">
        <v>25</v>
      </c>
      <c r="N5" s="9" t="s">
        <v>23</v>
      </c>
      <c r="O5" s="9" t="s">
        <v>24</v>
      </c>
      <c r="P5" s="11" t="s">
        <v>25</v>
      </c>
      <c r="Q5" s="9" t="s">
        <v>23</v>
      </c>
      <c r="R5" s="9" t="s">
        <v>24</v>
      </c>
      <c r="S5" s="11" t="s">
        <v>25</v>
      </c>
      <c r="T5" s="9" t="s">
        <v>23</v>
      </c>
      <c r="U5" s="9" t="s">
        <v>24</v>
      </c>
      <c r="V5" s="11" t="s">
        <v>25</v>
      </c>
      <c r="W5" s="9" t="s">
        <v>23</v>
      </c>
      <c r="X5" s="9" t="s">
        <v>24</v>
      </c>
      <c r="Y5" s="12" t="s">
        <v>25</v>
      </c>
      <c r="Z5" s="9" t="s">
        <v>23</v>
      </c>
      <c r="AA5" s="9" t="s">
        <v>24</v>
      </c>
      <c r="AB5" s="12" t="s">
        <v>25</v>
      </c>
      <c r="AC5" s="9" t="s">
        <v>23</v>
      </c>
      <c r="AD5" s="9" t="s">
        <v>24</v>
      </c>
      <c r="AE5" s="12" t="s">
        <v>25</v>
      </c>
      <c r="AF5" s="9" t="s">
        <v>23</v>
      </c>
      <c r="AG5" s="9" t="s">
        <v>24</v>
      </c>
      <c r="AH5" s="12" t="s">
        <v>25</v>
      </c>
      <c r="AI5" s="9" t="s">
        <v>23</v>
      </c>
      <c r="AJ5" s="9" t="s">
        <v>24</v>
      </c>
      <c r="AK5" s="12" t="s">
        <v>25</v>
      </c>
      <c r="AL5" s="9" t="s">
        <v>23</v>
      </c>
      <c r="AM5" s="9" t="s">
        <v>24</v>
      </c>
      <c r="AN5" s="12" t="s">
        <v>25</v>
      </c>
    </row>
    <row r="6" spans="1:40" ht="30" customHeight="1">
      <c r="A6" s="9" t="s">
        <v>26</v>
      </c>
      <c r="B6" s="13"/>
      <c r="C6" s="13"/>
      <c r="D6" s="13"/>
      <c r="E6" s="14">
        <f>H6+K6+N6+Q6+T6</f>
        <v>70125.26</v>
      </c>
      <c r="F6" s="15">
        <f aca="true" t="shared" si="0" ref="E6:F10">I6+L6+O6+R6+U6</f>
        <v>81432.9</v>
      </c>
      <c r="G6" s="16">
        <f>(E6-F6)/F6*100</f>
        <v>-13.885837296719139</v>
      </c>
      <c r="H6" s="15">
        <v>22541.91</v>
      </c>
      <c r="I6" s="15">
        <v>34768.7</v>
      </c>
      <c r="J6" s="17">
        <f>(H6-I6)/I6*100</f>
        <v>-35.166083287554606</v>
      </c>
      <c r="K6" s="15"/>
      <c r="L6" s="15">
        <v>56.1</v>
      </c>
      <c r="M6" s="18">
        <f>(K6-L6)/L6*100</f>
        <v>-100</v>
      </c>
      <c r="N6" s="15">
        <v>47356</v>
      </c>
      <c r="O6" s="15">
        <v>46399</v>
      </c>
      <c r="P6" s="18">
        <f>(N6-O6)/O6*100</f>
        <v>2.0625444513890385</v>
      </c>
      <c r="Q6" s="15">
        <v>181.92</v>
      </c>
      <c r="R6" s="15">
        <v>209.1</v>
      </c>
      <c r="S6" s="18">
        <f>(Q6-R6)/R6*100</f>
        <v>-12.99856527977045</v>
      </c>
      <c r="T6" s="15">
        <v>45.43</v>
      </c>
      <c r="U6" s="15"/>
      <c r="V6" s="18"/>
      <c r="W6" s="15">
        <f aca="true" t="shared" si="1" ref="W6:X9">Z6+AC6+AF6</f>
        <v>71334.88</v>
      </c>
      <c r="X6" s="15">
        <f t="shared" si="1"/>
        <v>55111</v>
      </c>
      <c r="Y6" s="18">
        <f>(W6-X6)/X6*100</f>
        <v>29.438551287401797</v>
      </c>
      <c r="Z6" s="15">
        <v>60193.52</v>
      </c>
      <c r="AA6" s="15">
        <v>49871.4</v>
      </c>
      <c r="AB6" s="18">
        <f>(Z6-AA6)/AA6%</f>
        <v>20.697473902878194</v>
      </c>
      <c r="AC6" s="15">
        <v>3996.34</v>
      </c>
      <c r="AD6" s="15"/>
      <c r="AE6" s="18"/>
      <c r="AF6" s="15">
        <v>7145.02</v>
      </c>
      <c r="AG6" s="15">
        <v>5239.6</v>
      </c>
      <c r="AH6" s="18">
        <f>(AF6-AG6)/AG6%</f>
        <v>36.3657531109245</v>
      </c>
      <c r="AI6" s="15">
        <f aca="true" t="shared" si="2" ref="AI6:AJ8">E6-W6</f>
        <v>-1209.62000000001</v>
      </c>
      <c r="AJ6" s="15">
        <f t="shared" si="2"/>
        <v>26321.899999999994</v>
      </c>
      <c r="AK6" s="18">
        <f>(AI6-AJ6)/AJ6%</f>
        <v>-104.59548892747108</v>
      </c>
      <c r="AL6" s="15">
        <v>72768.05</v>
      </c>
      <c r="AM6" s="15">
        <v>83600.9</v>
      </c>
      <c r="AN6" s="18">
        <f>(AL6-AM6)/AM6*100</f>
        <v>-12.957815047445653</v>
      </c>
    </row>
    <row r="7" spans="1:40" ht="30" customHeight="1">
      <c r="A7" s="9" t="s">
        <v>27</v>
      </c>
      <c r="B7" s="13"/>
      <c r="C7" s="13"/>
      <c r="D7" s="13"/>
      <c r="E7" s="14">
        <f>H7+K7+N7+Q7+T7</f>
        <v>55716.663</v>
      </c>
      <c r="F7" s="15">
        <f t="shared" si="0"/>
        <v>49000.79</v>
      </c>
      <c r="G7" s="16">
        <f>(E7-F7)/F7*100</f>
        <v>13.70564229678746</v>
      </c>
      <c r="H7" s="15">
        <v>33151.06</v>
      </c>
      <c r="I7" s="15">
        <v>26262.17</v>
      </c>
      <c r="J7" s="18">
        <f>(H7-I7)/I7*100</f>
        <v>26.231229178700772</v>
      </c>
      <c r="K7" s="15">
        <v>22396</v>
      </c>
      <c r="L7" s="15">
        <v>22687</v>
      </c>
      <c r="M7" s="18">
        <f>(K7-L7)/L7*100</f>
        <v>-1.2826728963723717</v>
      </c>
      <c r="N7" s="15">
        <v>29.41</v>
      </c>
      <c r="O7" s="15"/>
      <c r="P7" s="18"/>
      <c r="Q7" s="15">
        <v>23.023</v>
      </c>
      <c r="R7" s="15">
        <v>48.5</v>
      </c>
      <c r="S7" s="18">
        <f>(Q7-R7)/R7*100</f>
        <v>-52.5298969072165</v>
      </c>
      <c r="T7" s="15">
        <v>117.17</v>
      </c>
      <c r="U7" s="15">
        <v>3.12</v>
      </c>
      <c r="V7" s="18">
        <f>(T7-U7)/U7*100</f>
        <v>3655.4487179487173</v>
      </c>
      <c r="W7" s="15">
        <f t="shared" si="1"/>
        <v>55640.48</v>
      </c>
      <c r="X7" s="15">
        <f t="shared" si="1"/>
        <v>47944.25</v>
      </c>
      <c r="Y7" s="18">
        <f>(W7-X7)/X7*100</f>
        <v>16.052456759674</v>
      </c>
      <c r="Z7" s="15">
        <v>22170.25</v>
      </c>
      <c r="AA7" s="15">
        <v>21423.91</v>
      </c>
      <c r="AB7" s="18">
        <f>(Z7-AA7)/AA7*100</f>
        <v>3.4836778160475848</v>
      </c>
      <c r="AC7" s="15">
        <v>246.36</v>
      </c>
      <c r="AD7" s="15">
        <v>206.56</v>
      </c>
      <c r="AE7" s="18">
        <f>(AC7-AD7)/AD7%</f>
        <v>19.26800929512007</v>
      </c>
      <c r="AF7" s="15">
        <v>33223.87</v>
      </c>
      <c r="AG7" s="15">
        <v>26313.78</v>
      </c>
      <c r="AH7" s="18">
        <f>(AF7-AG7)/AG7%</f>
        <v>26.260347240115273</v>
      </c>
      <c r="AI7" s="15">
        <f t="shared" si="2"/>
        <v>76.18299999999726</v>
      </c>
      <c r="AJ7" s="15">
        <f t="shared" si="2"/>
        <v>1056.5400000000009</v>
      </c>
      <c r="AK7" s="18">
        <f>(AI7-AJ7)/AJ7%</f>
        <v>-92.78938800234755</v>
      </c>
      <c r="AL7" s="15">
        <v>5258.33</v>
      </c>
      <c r="AM7" s="15">
        <v>3807.19</v>
      </c>
      <c r="AN7" s="18">
        <f>(AL7-AM7)/AM7*100</f>
        <v>38.11577567707417</v>
      </c>
    </row>
    <row r="8" spans="1:40" ht="30" customHeight="1">
      <c r="A8" s="9" t="s">
        <v>28</v>
      </c>
      <c r="B8" s="13"/>
      <c r="C8" s="13"/>
      <c r="D8" s="13"/>
      <c r="E8" s="14">
        <f>H8+K8+N8+Q8+T8</f>
        <v>4412.27</v>
      </c>
      <c r="F8" s="15">
        <f t="shared" si="0"/>
        <v>4387.3</v>
      </c>
      <c r="G8" s="16">
        <f>(E8-F8)/F8*100</f>
        <v>0.569142752946009</v>
      </c>
      <c r="H8" s="15">
        <v>4412.1</v>
      </c>
      <c r="I8" s="15">
        <v>4386.91</v>
      </c>
      <c r="J8" s="18">
        <f>(H8-I8)/I8*100</f>
        <v>0.5742082696020777</v>
      </c>
      <c r="K8" s="15"/>
      <c r="L8" s="15"/>
      <c r="M8" s="18"/>
      <c r="N8" s="15"/>
      <c r="O8" s="15"/>
      <c r="P8" s="18"/>
      <c r="Q8" s="15">
        <v>0.17</v>
      </c>
      <c r="R8" s="15">
        <v>0.39</v>
      </c>
      <c r="S8" s="18">
        <f>(Q8-R8)/R8*100</f>
        <v>-56.41025641025641</v>
      </c>
      <c r="T8" s="15"/>
      <c r="U8" s="15"/>
      <c r="V8" s="18"/>
      <c r="W8" s="15">
        <f t="shared" si="1"/>
        <v>4412.27</v>
      </c>
      <c r="X8" s="15">
        <f t="shared" si="1"/>
        <v>4387.3</v>
      </c>
      <c r="Y8" s="18">
        <f>(W8-X8)/X8*100</f>
        <v>0.569142752946009</v>
      </c>
      <c r="Z8" s="15"/>
      <c r="AA8" s="15"/>
      <c r="AB8" s="18"/>
      <c r="AC8" s="15"/>
      <c r="AD8" s="15"/>
      <c r="AE8" s="18"/>
      <c r="AF8" s="15">
        <v>4412.27</v>
      </c>
      <c r="AG8" s="15">
        <v>4387.3</v>
      </c>
      <c r="AH8" s="18">
        <f>(AF8-AG8)/AG8%</f>
        <v>0.569142752946009</v>
      </c>
      <c r="AI8" s="15">
        <f t="shared" si="2"/>
        <v>0</v>
      </c>
      <c r="AJ8" s="15">
        <f t="shared" si="2"/>
        <v>0</v>
      </c>
      <c r="AK8" s="18"/>
      <c r="AL8" s="15"/>
      <c r="AM8" s="15"/>
      <c r="AN8" s="18"/>
    </row>
    <row r="9" spans="1:40" ht="30" customHeight="1">
      <c r="A9" s="9" t="s">
        <v>29</v>
      </c>
      <c r="B9" s="13"/>
      <c r="C9" s="13"/>
      <c r="D9" s="19"/>
      <c r="E9" s="14">
        <f>H9+K9+N9+Q9+T9</f>
        <v>290</v>
      </c>
      <c r="F9" s="15">
        <f t="shared" si="0"/>
        <v>0</v>
      </c>
      <c r="G9" s="16"/>
      <c r="H9" s="15"/>
      <c r="I9" s="15"/>
      <c r="J9" s="18"/>
      <c r="K9" s="15"/>
      <c r="L9" s="15"/>
      <c r="M9" s="18"/>
      <c r="N9" s="15">
        <v>290</v>
      </c>
      <c r="O9" s="15"/>
      <c r="P9" s="18"/>
      <c r="Q9" s="15"/>
      <c r="R9" s="15"/>
      <c r="S9" s="18"/>
      <c r="T9" s="15"/>
      <c r="U9" s="15"/>
      <c r="V9" s="18"/>
      <c r="W9" s="15">
        <f t="shared" si="1"/>
        <v>380.4</v>
      </c>
      <c r="X9" s="15">
        <f t="shared" si="1"/>
        <v>0</v>
      </c>
      <c r="Y9" s="18"/>
      <c r="Z9" s="15">
        <v>380.4</v>
      </c>
      <c r="AA9" s="15"/>
      <c r="AB9" s="18"/>
      <c r="AC9" s="15"/>
      <c r="AD9" s="15"/>
      <c r="AE9" s="18"/>
      <c r="AF9" s="15"/>
      <c r="AG9" s="15"/>
      <c r="AH9" s="18"/>
      <c r="AI9" s="15"/>
      <c r="AJ9" s="15"/>
      <c r="AK9" s="18"/>
      <c r="AL9" s="15">
        <v>58.94</v>
      </c>
      <c r="AM9" s="15"/>
      <c r="AN9" s="18"/>
    </row>
    <row r="10" spans="1:40" s="21" customFormat="1" ht="30" customHeight="1">
      <c r="A10" s="9" t="s">
        <v>30</v>
      </c>
      <c r="B10" s="9"/>
      <c r="C10" s="9"/>
      <c r="D10" s="9"/>
      <c r="E10" s="20">
        <f t="shared" si="0"/>
        <v>130544.19300000001</v>
      </c>
      <c r="F10" s="20">
        <f t="shared" si="0"/>
        <v>134820.99</v>
      </c>
      <c r="G10" s="16">
        <f>(E10-F10)/F10*100</f>
        <v>-3.1722041204414664</v>
      </c>
      <c r="H10" s="20">
        <f>SUM(H6:H9)</f>
        <v>60105.07</v>
      </c>
      <c r="I10" s="20">
        <f>SUM(I6:I9)</f>
        <v>65417.78</v>
      </c>
      <c r="J10" s="18">
        <f>(H10-I10)/I10*100</f>
        <v>-8.12120191177383</v>
      </c>
      <c r="K10" s="20">
        <f>SUM(K6:K9)</f>
        <v>22396</v>
      </c>
      <c r="L10" s="20">
        <f>SUM(L6:L9)</f>
        <v>22743.1</v>
      </c>
      <c r="M10" s="18">
        <f>(K10-L10)/L10*100</f>
        <v>-1.5261771702186535</v>
      </c>
      <c r="N10" s="20">
        <f>SUM(N6:N9)</f>
        <v>47675.41</v>
      </c>
      <c r="O10" s="20">
        <f>SUM(O6:O9)</f>
        <v>46399</v>
      </c>
      <c r="P10" s="12"/>
      <c r="Q10" s="20">
        <f>SUM(Q6:Q9)</f>
        <v>205.11299999999997</v>
      </c>
      <c r="R10" s="20">
        <f>SUM(R6:R9)</f>
        <v>257.99</v>
      </c>
      <c r="S10" s="18">
        <f>(Q10-R10)/R10*100</f>
        <v>-20.495755649443794</v>
      </c>
      <c r="T10" s="20">
        <f>SUM(T6:T9)</f>
        <v>162.6</v>
      </c>
      <c r="U10" s="20">
        <f>SUM(U6:U9)</f>
        <v>3.12</v>
      </c>
      <c r="V10" s="18">
        <f>(T10-U10)/U10*100</f>
        <v>5111.538461538461</v>
      </c>
      <c r="W10" s="20">
        <f>SUM(W6:W9)</f>
        <v>131768.03</v>
      </c>
      <c r="X10" s="20">
        <f>SUM(X6:X9)</f>
        <v>107442.55</v>
      </c>
      <c r="Y10" s="18">
        <f>(W10-X10)/X10*100</f>
        <v>22.640452967655733</v>
      </c>
      <c r="Z10" s="20">
        <f>SUM(Z6:Z9)</f>
        <v>82744.16999999998</v>
      </c>
      <c r="AA10" s="20">
        <f>SUM(AA6:AA9)</f>
        <v>71295.31</v>
      </c>
      <c r="AB10" s="18">
        <f>(Z10-AA10)/AA10*100</f>
        <v>16.058363446347293</v>
      </c>
      <c r="AC10" s="20">
        <f>SUM(AC6:AC9)</f>
        <v>4242.7</v>
      </c>
      <c r="AD10" s="20">
        <f>SUM(AD6:AD9)</f>
        <v>206.56</v>
      </c>
      <c r="AE10" s="18">
        <f>(AC10-AD10)/AD10%</f>
        <v>1953.97947327653</v>
      </c>
      <c r="AF10" s="20">
        <f>SUM(AF6:AF9)</f>
        <v>44781.16</v>
      </c>
      <c r="AG10" s="20">
        <f>SUM(AG6:AG9)</f>
        <v>35940.68</v>
      </c>
      <c r="AH10" s="18">
        <f>(AF10-AG10)/AG10%</f>
        <v>24.597419970907627</v>
      </c>
      <c r="AI10" s="20">
        <f>SUM(AI6:AI9)</f>
        <v>-1133.4370000000126</v>
      </c>
      <c r="AJ10" s="20">
        <f>SUM(AJ6:AJ9)</f>
        <v>27378.439999999995</v>
      </c>
      <c r="AK10" s="18">
        <f>(AI10-AJ10)/AJ10%</f>
        <v>-104.13988890528465</v>
      </c>
      <c r="AL10" s="20">
        <f>SUM(AL6:AL9)</f>
        <v>78085.32</v>
      </c>
      <c r="AM10" s="20">
        <f>SUM(AM6:AM9)</f>
        <v>87408.09</v>
      </c>
      <c r="AN10" s="18">
        <f>(AL10-AM10)/AM10*100</f>
        <v>-10.665797639554862</v>
      </c>
    </row>
    <row r="11" spans="9:40" ht="14.25">
      <c r="I11" s="23"/>
      <c r="J11" s="3"/>
      <c r="V11" s="23"/>
      <c r="Y11" s="3"/>
      <c r="AA11" s="23"/>
      <c r="AB11" s="3"/>
      <c r="AH11" s="23"/>
      <c r="AK11" s="3"/>
      <c r="AM11" s="23"/>
      <c r="AN11" s="3"/>
    </row>
    <row r="12" spans="1:40" ht="24.75" customHeight="1">
      <c r="A12" s="24" t="s">
        <v>31</v>
      </c>
      <c r="B12" s="24"/>
      <c r="C12" s="24"/>
      <c r="D12" s="24"/>
      <c r="E12" s="24"/>
      <c r="F12" s="24" t="s">
        <v>32</v>
      </c>
      <c r="G12" s="25"/>
      <c r="H12" s="24"/>
      <c r="J12" s="26"/>
      <c r="M12" s="27"/>
      <c r="P12" s="27"/>
      <c r="S12" s="27"/>
      <c r="V12" s="27"/>
      <c r="Y12" s="26"/>
      <c r="AB12" s="26"/>
      <c r="AE12" s="27"/>
      <c r="AH12" s="27"/>
      <c r="AK12" s="26"/>
      <c r="AN12" s="26"/>
    </row>
  </sheetData>
  <mergeCells count="18">
    <mergeCell ref="O2:Y2"/>
    <mergeCell ref="A3:A5"/>
    <mergeCell ref="B3:D4"/>
    <mergeCell ref="E3:G4"/>
    <mergeCell ref="H3:V3"/>
    <mergeCell ref="W3:AE3"/>
    <mergeCell ref="T4:V4"/>
    <mergeCell ref="W4:Y4"/>
    <mergeCell ref="Z4:AB4"/>
    <mergeCell ref="AC4:AE4"/>
    <mergeCell ref="H4:J4"/>
    <mergeCell ref="K4:M4"/>
    <mergeCell ref="N4:P4"/>
    <mergeCell ref="Q4:S4"/>
    <mergeCell ref="AI4:AK4"/>
    <mergeCell ref="AL4:AN4"/>
    <mergeCell ref="AF3:AH4"/>
    <mergeCell ref="AI3:A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2021-01-18T07:54:11Z</dcterms:created>
  <dcterms:modified xsi:type="dcterms:W3CDTF">2021-01-19T06:47:00Z</dcterms:modified>
  <cp:category/>
  <cp:version/>
  <cp:contentType/>
  <cp:contentStatus/>
</cp:coreProperties>
</file>