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tabRatio="333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<sst xmlns="http://schemas.openxmlformats.org/spreadsheetml/2006/main" count="70" uniqueCount="35">
  <si>
    <t>社  保  基  金  二  ○  一  七  年  披  露  数  据</t>
  </si>
  <si>
    <t>制表单位：奉节县医疗保障局</t>
  </si>
  <si>
    <t>（ 2 0 2 1 年 1-8 月 ）</t>
  </si>
  <si>
    <t>单位：万元</t>
  </si>
  <si>
    <t>险种</t>
  </si>
  <si>
    <t>参保人数</t>
  </si>
  <si>
    <t>帐载收入合计</t>
  </si>
  <si>
    <t>基  金   收  入</t>
  </si>
  <si>
    <t>基  金   支  出</t>
  </si>
  <si>
    <t>基  金  结  余</t>
  </si>
  <si>
    <t>基金征收累计</t>
  </si>
  <si>
    <t>上级补助收入累计</t>
  </si>
  <si>
    <t>财政补助收入累计</t>
  </si>
  <si>
    <t>利息收入累计</t>
  </si>
  <si>
    <t>转移及其他收入累计</t>
  </si>
  <si>
    <t>帐载支出合计</t>
  </si>
  <si>
    <t>待遇支出累计</t>
  </si>
  <si>
    <t>转移及其他支出累计</t>
  </si>
  <si>
    <t>上解上级支出累计</t>
  </si>
  <si>
    <t>基金当年结余</t>
  </si>
  <si>
    <t>基金滚存结余</t>
  </si>
  <si>
    <t>2017年</t>
  </si>
  <si>
    <t>2016年</t>
  </si>
  <si>
    <t>同比%</t>
  </si>
  <si>
    <t>2021年</t>
  </si>
  <si>
    <t>2020年</t>
  </si>
  <si>
    <t>同比±%</t>
  </si>
  <si>
    <t>居民医疗（农合）</t>
  </si>
  <si>
    <t>基本医疗保险</t>
  </si>
  <si>
    <t>大额补充医疗</t>
  </si>
  <si>
    <t>离休伤残</t>
  </si>
  <si>
    <t>合计</t>
  </si>
  <si>
    <t>注意：1.按表头统计时间段填报；2.填报绿色涂色部份。</t>
  </si>
  <si>
    <t>单位负责人:             分管领导：</t>
  </si>
  <si>
    <t>填报人(职工医疗、大额、离休伤残）：吴顺斌     （居民医疗）：李明英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</si>
</sst>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11">
    <font>
      <sz val="12"/>
      <name val="宋体"/>
      <family val="0"/>
    </font>
    <font>
      <b/>
      <sz val="2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22"/>
      <color indexed="12"/>
      <name val="宋体"/>
      <family val="0"/>
    </font>
    <font>
      <b/>
      <sz val="12"/>
      <color indexed="12"/>
      <name val="宋体"/>
      <family val="0"/>
    </font>
    <font>
      <sz val="12"/>
      <color indexed="8"/>
      <name val="宋体"/>
      <family val="0"/>
    </font>
    <font>
      <sz val="12"/>
      <color indexed="54"/>
      <name val="宋体"/>
      <family val="0"/>
    </font>
    <font>
      <b/>
      <sz val="16"/>
      <color indexed="12"/>
      <name val="宋体"/>
      <family val="0"/>
    </font>
    <font>
      <sz val="12"/>
      <color indexed="63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shrinkToFit="1"/>
    </xf>
    <xf numFmtId="177" fontId="0" fillId="0" borderId="2" xfId="0" applyNumberForma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shrinkToFit="1"/>
    </xf>
    <xf numFmtId="177" fontId="0" fillId="0" borderId="2" xfId="0" applyNumberFormat="1" applyFill="1" applyBorder="1" applyAlignment="1">
      <alignment horizontal="center" vertical="center" shrinkToFit="1"/>
    </xf>
    <xf numFmtId="10" fontId="0" fillId="0" borderId="2" xfId="0" applyNumberFormat="1" applyFill="1" applyBorder="1" applyAlignment="1">
      <alignment horizontal="center" vertical="center" shrinkToFit="1"/>
    </xf>
    <xf numFmtId="10" fontId="0" fillId="0" borderId="2" xfId="0" applyNumberForma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 shrinkToFit="1"/>
    </xf>
    <xf numFmtId="177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177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20445;&#22522;&#37329;\&#25253;&#34920;&#22841;\&#26376;&#25253;&#34920;\2021&#24180;&#24230;\2021&#24180;&#24230;&#21307;&#20445;&#22522;&#37329;&#25259;&#38706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模表"/>
    </sheetNames>
    <sheetDataSet>
      <sheetData sheetId="0">
        <row r="1">
          <cell r="A1" t="str">
            <v> （ 二○二一年度 ）奉节县医疗保障基金信息披露表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workbookViewId="0" topLeftCell="A1">
      <selection activeCell="H20" sqref="H20"/>
    </sheetView>
  </sheetViews>
  <sheetFormatPr defaultColWidth="8.625" defaultRowHeight="14.25"/>
  <cols>
    <col min="1" max="1" width="18.125" style="3" customWidth="1"/>
    <col min="2" max="2" width="6.875" style="3" hidden="1" customWidth="1"/>
    <col min="3" max="3" width="6.375" style="3" hidden="1" customWidth="1"/>
    <col min="4" max="4" width="6.50390625" style="3" hidden="1" customWidth="1"/>
    <col min="5" max="5" width="13.50390625" style="3" customWidth="1"/>
    <col min="6" max="6" width="13.25390625" style="3" customWidth="1"/>
    <col min="7" max="7" width="6.125" style="40" customWidth="1"/>
    <col min="8" max="8" width="12.875" style="3" customWidth="1"/>
    <col min="9" max="9" width="12.625" style="3" customWidth="1"/>
    <col min="10" max="10" width="5.875" style="41" customWidth="1"/>
    <col min="11" max="11" width="13.75390625" style="3" customWidth="1"/>
    <col min="12" max="12" width="12.50390625" style="3" customWidth="1"/>
    <col min="13" max="13" width="5.875" style="42" customWidth="1"/>
    <col min="14" max="14" width="11.00390625" style="3" customWidth="1"/>
    <col min="15" max="15" width="13.50390625" style="3" customWidth="1"/>
    <col min="16" max="16" width="6.625" style="42" customWidth="1"/>
    <col min="17" max="17" width="13.25390625" style="3" customWidth="1"/>
    <col min="18" max="18" width="13.375" style="3" customWidth="1"/>
    <col min="19" max="19" width="7.00390625" style="42" customWidth="1"/>
    <col min="20" max="21" width="12.50390625" style="3" customWidth="1"/>
    <col min="22" max="22" width="6.875" style="42" customWidth="1"/>
    <col min="23" max="23" width="14.00390625" style="43" customWidth="1"/>
    <col min="24" max="24" width="13.875" style="43" customWidth="1"/>
    <col min="25" max="25" width="6.875" style="41" customWidth="1"/>
    <col min="26" max="26" width="13.625" style="3" customWidth="1"/>
    <col min="27" max="27" width="13.25390625" style="3" customWidth="1"/>
    <col min="28" max="28" width="7.125" style="41" customWidth="1"/>
    <col min="29" max="30" width="13.375" style="3" customWidth="1"/>
    <col min="31" max="31" width="5.875" style="42" customWidth="1"/>
    <col min="32" max="32" width="13.25390625" style="3" customWidth="1"/>
    <col min="33" max="33" width="13.375" style="3" customWidth="1"/>
    <col min="34" max="34" width="7.125" style="42" customWidth="1"/>
    <col min="35" max="35" width="14.25390625" style="43" customWidth="1"/>
    <col min="36" max="36" width="13.375" style="43" customWidth="1"/>
    <col min="37" max="37" width="5.875" style="41" customWidth="1"/>
    <col min="38" max="38" width="13.00390625" style="3" customWidth="1"/>
    <col min="39" max="39" width="12.75390625" style="3" customWidth="1"/>
    <col min="40" max="40" width="8.25390625" style="41" customWidth="1"/>
    <col min="41" max="16384" width="8.625" style="3" customWidth="1"/>
  </cols>
  <sheetData>
    <row r="1" spans="1:40" ht="51.75" customHeight="1">
      <c r="A1" s="1" t="str">
        <f>'[1]1月'!A1</f>
        <v> （ 二○二一年度 ）奉节县医疗保障基金信息披露表</v>
      </c>
      <c r="B1" s="1" t="s">
        <v>0</v>
      </c>
      <c r="C1" s="1" t="s">
        <v>0</v>
      </c>
      <c r="D1" s="1" t="s">
        <v>0</v>
      </c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31.5" customHeight="1">
      <c r="A2" s="4" t="s">
        <v>1</v>
      </c>
      <c r="B2" s="5"/>
      <c r="C2" s="5"/>
      <c r="D2" s="5"/>
      <c r="E2" s="5"/>
      <c r="F2" s="6"/>
      <c r="G2" s="6" t="s">
        <v>2</v>
      </c>
      <c r="H2" s="5"/>
      <c r="I2" s="5"/>
      <c r="J2" s="7"/>
      <c r="K2" s="5"/>
      <c r="L2" s="5"/>
      <c r="M2" s="8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5"/>
      <c r="AA2" s="5"/>
      <c r="AB2" s="7"/>
      <c r="AC2" s="5"/>
      <c r="AD2" s="5"/>
      <c r="AE2" s="8"/>
      <c r="AF2" s="9"/>
      <c r="AG2" s="5"/>
      <c r="AH2" s="8"/>
      <c r="AI2" s="11"/>
      <c r="AJ2" s="11"/>
      <c r="AK2" s="7"/>
      <c r="AL2" s="5"/>
      <c r="AM2" s="9" t="s">
        <v>3</v>
      </c>
      <c r="AN2" s="7"/>
    </row>
    <row r="3" spans="1:40" ht="29.25" customHeight="1">
      <c r="A3" s="12" t="s">
        <v>4</v>
      </c>
      <c r="B3" s="12" t="s">
        <v>5</v>
      </c>
      <c r="C3" s="12"/>
      <c r="D3" s="12"/>
      <c r="E3" s="13" t="s">
        <v>6</v>
      </c>
      <c r="F3" s="13"/>
      <c r="G3" s="14"/>
      <c r="H3" s="12" t="s">
        <v>7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5" t="s">
        <v>8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8" t="s">
        <v>9</v>
      </c>
      <c r="AJ3" s="18"/>
      <c r="AK3" s="18"/>
      <c r="AL3" s="18"/>
      <c r="AM3" s="18"/>
      <c r="AN3" s="18"/>
    </row>
    <row r="4" spans="1:40" ht="28.5" customHeight="1">
      <c r="A4" s="12"/>
      <c r="B4" s="12"/>
      <c r="C4" s="12"/>
      <c r="D4" s="12"/>
      <c r="E4" s="13"/>
      <c r="F4" s="13"/>
      <c r="G4" s="14"/>
      <c r="H4" s="12" t="s">
        <v>10</v>
      </c>
      <c r="I4" s="12"/>
      <c r="J4" s="12"/>
      <c r="K4" s="19" t="s">
        <v>11</v>
      </c>
      <c r="L4" s="19"/>
      <c r="M4" s="19"/>
      <c r="N4" s="19" t="s">
        <v>12</v>
      </c>
      <c r="O4" s="19"/>
      <c r="P4" s="19"/>
      <c r="Q4" s="19" t="s">
        <v>13</v>
      </c>
      <c r="R4" s="19"/>
      <c r="S4" s="19"/>
      <c r="T4" s="19" t="s">
        <v>14</v>
      </c>
      <c r="U4" s="19"/>
      <c r="V4" s="19"/>
      <c r="W4" s="13" t="s">
        <v>15</v>
      </c>
      <c r="X4" s="13"/>
      <c r="Y4" s="13"/>
      <c r="Z4" s="12" t="s">
        <v>16</v>
      </c>
      <c r="AA4" s="12"/>
      <c r="AB4" s="12"/>
      <c r="AC4" s="19" t="s">
        <v>17</v>
      </c>
      <c r="AD4" s="19"/>
      <c r="AE4" s="19"/>
      <c r="AF4" s="20" t="s">
        <v>18</v>
      </c>
      <c r="AG4" s="21"/>
      <c r="AH4" s="22"/>
      <c r="AI4" s="13" t="s">
        <v>19</v>
      </c>
      <c r="AJ4" s="13"/>
      <c r="AK4" s="13"/>
      <c r="AL4" s="13" t="s">
        <v>20</v>
      </c>
      <c r="AM4" s="13"/>
      <c r="AN4" s="13"/>
    </row>
    <row r="5" spans="1:40" ht="24" customHeight="1">
      <c r="A5" s="12"/>
      <c r="B5" s="23" t="s">
        <v>21</v>
      </c>
      <c r="C5" s="23" t="s">
        <v>22</v>
      </c>
      <c r="D5" s="24" t="s">
        <v>23</v>
      </c>
      <c r="E5" s="23" t="s">
        <v>24</v>
      </c>
      <c r="F5" s="23" t="s">
        <v>25</v>
      </c>
      <c r="G5" s="25" t="s">
        <v>26</v>
      </c>
      <c r="H5" s="23" t="s">
        <v>24</v>
      </c>
      <c r="I5" s="23" t="s">
        <v>25</v>
      </c>
      <c r="J5" s="25" t="s">
        <v>26</v>
      </c>
      <c r="K5" s="23" t="s">
        <v>24</v>
      </c>
      <c r="L5" s="23" t="s">
        <v>25</v>
      </c>
      <c r="M5" s="25" t="s">
        <v>26</v>
      </c>
      <c r="N5" s="23" t="s">
        <v>24</v>
      </c>
      <c r="O5" s="23" t="s">
        <v>25</v>
      </c>
      <c r="P5" s="25" t="s">
        <v>26</v>
      </c>
      <c r="Q5" s="23" t="s">
        <v>24</v>
      </c>
      <c r="R5" s="23" t="s">
        <v>25</v>
      </c>
      <c r="S5" s="25" t="s">
        <v>26</v>
      </c>
      <c r="T5" s="23" t="s">
        <v>24</v>
      </c>
      <c r="U5" s="23" t="s">
        <v>25</v>
      </c>
      <c r="V5" s="25" t="s">
        <v>26</v>
      </c>
      <c r="W5" s="23" t="s">
        <v>24</v>
      </c>
      <c r="X5" s="23" t="s">
        <v>25</v>
      </c>
      <c r="Y5" s="26" t="s">
        <v>26</v>
      </c>
      <c r="Z5" s="23" t="s">
        <v>24</v>
      </c>
      <c r="AA5" s="23" t="s">
        <v>25</v>
      </c>
      <c r="AB5" s="26" t="s">
        <v>26</v>
      </c>
      <c r="AC5" s="23" t="s">
        <v>24</v>
      </c>
      <c r="AD5" s="23" t="s">
        <v>25</v>
      </c>
      <c r="AE5" s="26" t="s">
        <v>26</v>
      </c>
      <c r="AF5" s="23" t="s">
        <v>24</v>
      </c>
      <c r="AG5" s="23" t="s">
        <v>25</v>
      </c>
      <c r="AH5" s="26" t="s">
        <v>26</v>
      </c>
      <c r="AI5" s="23" t="s">
        <v>24</v>
      </c>
      <c r="AJ5" s="23" t="s">
        <v>25</v>
      </c>
      <c r="AK5" s="26" t="s">
        <v>26</v>
      </c>
      <c r="AL5" s="23" t="s">
        <v>24</v>
      </c>
      <c r="AM5" s="23" t="s">
        <v>25</v>
      </c>
      <c r="AN5" s="26" t="s">
        <v>26</v>
      </c>
    </row>
    <row r="6" spans="1:40" ht="30" customHeight="1">
      <c r="A6" s="23" t="s">
        <v>27</v>
      </c>
      <c r="B6" s="27"/>
      <c r="C6" s="27"/>
      <c r="D6" s="27"/>
      <c r="E6" s="28">
        <f aca="true" t="shared" si="0" ref="E6:F8">H6+K6+N6+Q6+T6</f>
        <v>29382.79</v>
      </c>
      <c r="F6" s="29">
        <f t="shared" si="0"/>
        <v>13472.8</v>
      </c>
      <c r="G6" s="30">
        <f>(E6-F6)/F6*100</f>
        <v>118.08970666825012</v>
      </c>
      <c r="H6" s="31">
        <v>933.32</v>
      </c>
      <c r="I6" s="31">
        <v>804.75</v>
      </c>
      <c r="J6" s="32">
        <f>(H6-I6)/I6*100</f>
        <v>15.97639018328674</v>
      </c>
      <c r="K6" s="33">
        <v>27305</v>
      </c>
      <c r="L6" s="33"/>
      <c r="M6" s="33"/>
      <c r="N6" s="31">
        <v>1041</v>
      </c>
      <c r="O6" s="31"/>
      <c r="P6" s="34"/>
      <c r="Q6" s="33">
        <v>103.47</v>
      </c>
      <c r="R6" s="33">
        <v>92.05</v>
      </c>
      <c r="S6" s="34">
        <f>(Q6-R6)/R6</f>
        <v>0.12406300923411191</v>
      </c>
      <c r="T6" s="33"/>
      <c r="U6" s="33">
        <v>12576</v>
      </c>
      <c r="V6" s="34">
        <f>(T6-U6)/U6</f>
        <v>-1</v>
      </c>
      <c r="W6" s="33">
        <f aca="true" t="shared" si="1" ref="W6:X8">Z6+AC6+AF6</f>
        <v>40809.42</v>
      </c>
      <c r="X6" s="33">
        <f t="shared" si="1"/>
        <v>38272.560000000005</v>
      </c>
      <c r="Y6" s="33">
        <f>(W6-X6)/X6*100</f>
        <v>6.62840426665996</v>
      </c>
      <c r="Z6" s="31">
        <v>37568.49</v>
      </c>
      <c r="AA6" s="31">
        <v>31684.7</v>
      </c>
      <c r="AB6" s="33">
        <f>(Z6-AA6)/AA6*100</f>
        <v>18.569814453032528</v>
      </c>
      <c r="AC6" s="33">
        <v>2803.14</v>
      </c>
      <c r="AD6" s="33">
        <v>2378.74</v>
      </c>
      <c r="AE6" s="34">
        <f>(AC6-AD6)/AD6</f>
        <v>0.17841378208631467</v>
      </c>
      <c r="AF6" s="31">
        <v>437.79</v>
      </c>
      <c r="AG6" s="31">
        <v>4209.12</v>
      </c>
      <c r="AH6" s="34">
        <f>(AF6-AG6)/AG6</f>
        <v>-0.8959901357053256</v>
      </c>
      <c r="AI6" s="33">
        <f>E6-W6</f>
        <v>-11426.629999999997</v>
      </c>
      <c r="AJ6" s="33">
        <f>F6-X6</f>
        <v>-24799.760000000006</v>
      </c>
      <c r="AK6" s="34">
        <f>(AI6-AJ6)/AJ6</f>
        <v>-0.5392443313967556</v>
      </c>
      <c r="AL6" s="31">
        <v>61341.41</v>
      </c>
      <c r="AM6" s="31">
        <v>49177.9</v>
      </c>
      <c r="AN6" s="33">
        <f>(AL6-AM6)/AM6*100</f>
        <v>24.73369135322981</v>
      </c>
    </row>
    <row r="7" spans="1:40" ht="30" customHeight="1">
      <c r="A7" s="23" t="s">
        <v>28</v>
      </c>
      <c r="B7" s="27"/>
      <c r="C7" s="27"/>
      <c r="D7" s="27"/>
      <c r="E7" s="28">
        <f t="shared" si="0"/>
        <v>41443</v>
      </c>
      <c r="F7" s="29">
        <f t="shared" si="0"/>
        <v>36648.77</v>
      </c>
      <c r="G7" s="30">
        <f>(E7-F7)/F7*100</f>
        <v>13.081557716670991</v>
      </c>
      <c r="H7" s="33">
        <v>25377.85</v>
      </c>
      <c r="I7" s="33">
        <v>22636.35</v>
      </c>
      <c r="J7" s="33">
        <f>(H7-I7)/I7*100</f>
        <v>12.111051472520968</v>
      </c>
      <c r="K7" s="33">
        <v>16021.74</v>
      </c>
      <c r="L7" s="33">
        <v>13955</v>
      </c>
      <c r="M7" s="33">
        <f>(K7-L7)/L7*100</f>
        <v>14.810032246506626</v>
      </c>
      <c r="N7" s="33"/>
      <c r="O7" s="33"/>
      <c r="P7" s="34"/>
      <c r="Q7" s="33">
        <v>20.19</v>
      </c>
      <c r="R7" s="33">
        <v>14.74</v>
      </c>
      <c r="S7" s="34">
        <f>(Q7-R7)/R7</f>
        <v>0.36974219810040715</v>
      </c>
      <c r="T7" s="33">
        <v>23.22</v>
      </c>
      <c r="U7" s="33">
        <v>42.68</v>
      </c>
      <c r="V7" s="34">
        <f>(T7-U7)/U7</f>
        <v>-0.45595126522961577</v>
      </c>
      <c r="W7" s="33">
        <f t="shared" si="1"/>
        <v>41613.59</v>
      </c>
      <c r="X7" s="33">
        <f t="shared" si="1"/>
        <v>37568.94</v>
      </c>
      <c r="Y7" s="33">
        <f>(W7-X7)/X7*100</f>
        <v>10.765941226981635</v>
      </c>
      <c r="Z7" s="33">
        <v>15838.4</v>
      </c>
      <c r="AA7" s="33">
        <v>14687.25</v>
      </c>
      <c r="AB7" s="33">
        <f>(Z7-AA7)/AA7*100</f>
        <v>7.837750429794547</v>
      </c>
      <c r="AC7" s="33">
        <v>365.19</v>
      </c>
      <c r="AD7" s="33">
        <v>233.45</v>
      </c>
      <c r="AE7" s="34">
        <f>(AC7-AD7)/AD7</f>
        <v>0.5643178410794604</v>
      </c>
      <c r="AF7" s="33">
        <v>25410</v>
      </c>
      <c r="AG7" s="33">
        <v>22648.24</v>
      </c>
      <c r="AH7" s="34">
        <f>(AF7-AG7)/AG7</f>
        <v>0.12194148419479828</v>
      </c>
      <c r="AI7" s="33">
        <f>E7-W7</f>
        <v>-170.5899999999965</v>
      </c>
      <c r="AJ7" s="33">
        <f>F7-X7</f>
        <v>-920.1700000000055</v>
      </c>
      <c r="AK7" s="34">
        <f>(AI7-AJ7)/AJ7</f>
        <v>-0.8146103437408354</v>
      </c>
      <c r="AL7" s="33">
        <v>5087.74</v>
      </c>
      <c r="AM7" s="33">
        <v>4261.99</v>
      </c>
      <c r="AN7" s="33">
        <f>(AL7-AM7)/AM7*100</f>
        <v>19.374752169761074</v>
      </c>
    </row>
    <row r="8" spans="1:40" ht="30" customHeight="1">
      <c r="A8" s="23" t="s">
        <v>29</v>
      </c>
      <c r="B8" s="27"/>
      <c r="C8" s="27"/>
      <c r="D8" s="35"/>
      <c r="E8" s="28">
        <f t="shared" si="0"/>
        <v>3154.7000000000003</v>
      </c>
      <c r="F8" s="29">
        <f t="shared" si="0"/>
        <v>2914.69</v>
      </c>
      <c r="G8" s="30">
        <f>(E8-F8)/F8*100</f>
        <v>8.234494920557596</v>
      </c>
      <c r="H8" s="33">
        <v>3154.55</v>
      </c>
      <c r="I8" s="33">
        <v>2914.61</v>
      </c>
      <c r="J8" s="33">
        <f>(H8-I8)/I8*100</f>
        <v>8.232319246828908</v>
      </c>
      <c r="K8" s="33"/>
      <c r="L8" s="33"/>
      <c r="M8" s="33"/>
      <c r="N8" s="33"/>
      <c r="O8" s="33"/>
      <c r="P8" s="34"/>
      <c r="Q8" s="33">
        <v>0.09</v>
      </c>
      <c r="R8" s="33">
        <v>0.08</v>
      </c>
      <c r="S8" s="34">
        <f>(Q8-R8)/R8</f>
        <v>0.12499999999999993</v>
      </c>
      <c r="T8" s="33">
        <v>0.06</v>
      </c>
      <c r="U8" s="33"/>
      <c r="V8" s="34"/>
      <c r="W8" s="33">
        <f t="shared" si="1"/>
        <v>3154.7</v>
      </c>
      <c r="X8" s="33">
        <f t="shared" si="1"/>
        <v>2914.69</v>
      </c>
      <c r="Y8" s="33">
        <f>(W8-X8)/X8*100</f>
        <v>8.23449492055758</v>
      </c>
      <c r="Z8" s="33"/>
      <c r="AA8" s="33"/>
      <c r="AB8" s="33"/>
      <c r="AC8" s="33"/>
      <c r="AD8" s="33"/>
      <c r="AE8" s="34"/>
      <c r="AF8" s="33">
        <v>3154.7</v>
      </c>
      <c r="AG8" s="33">
        <v>2914.69</v>
      </c>
      <c r="AH8" s="34">
        <f>(AF8-AG8)/AG8</f>
        <v>0.08234494920557581</v>
      </c>
      <c r="AI8" s="33"/>
      <c r="AJ8" s="33"/>
      <c r="AK8" s="33"/>
      <c r="AL8" s="33"/>
      <c r="AM8" s="33"/>
      <c r="AN8" s="33"/>
    </row>
    <row r="9" spans="1:40" ht="30" customHeight="1">
      <c r="A9" s="23" t="s">
        <v>30</v>
      </c>
      <c r="B9" s="27"/>
      <c r="C9" s="27"/>
      <c r="D9" s="27"/>
      <c r="E9" s="28">
        <f>H9+K9+N9+Q9+T9</f>
        <v>380</v>
      </c>
      <c r="F9" s="29"/>
      <c r="G9" s="30"/>
      <c r="H9" s="33"/>
      <c r="I9" s="33"/>
      <c r="J9" s="33"/>
      <c r="K9" s="33"/>
      <c r="L9" s="33"/>
      <c r="M9" s="33"/>
      <c r="N9" s="33">
        <v>380</v>
      </c>
      <c r="O9" s="33">
        <v>180</v>
      </c>
      <c r="P9" s="34"/>
      <c r="Q9" s="33"/>
      <c r="R9" s="33"/>
      <c r="S9" s="34"/>
      <c r="T9" s="33"/>
      <c r="U9" s="33"/>
      <c r="V9" s="34"/>
      <c r="W9" s="33"/>
      <c r="X9" s="33"/>
      <c r="Y9" s="33"/>
      <c r="Z9" s="33">
        <v>222.37</v>
      </c>
      <c r="AA9" s="33">
        <v>201.05</v>
      </c>
      <c r="AB9" s="33"/>
      <c r="AC9" s="33"/>
      <c r="AD9" s="33"/>
      <c r="AE9" s="34"/>
      <c r="AF9" s="33"/>
      <c r="AG9" s="33"/>
      <c r="AH9" s="34"/>
      <c r="AI9" s="33"/>
      <c r="AJ9" s="33"/>
      <c r="AK9" s="33"/>
      <c r="AL9" s="33">
        <v>216.56</v>
      </c>
      <c r="AM9" s="33">
        <v>128.29</v>
      </c>
      <c r="AN9" s="33">
        <f>(AL9-AM9)/AM9*100</f>
        <v>68.80505105620081</v>
      </c>
    </row>
    <row r="10" spans="1:40" s="38" customFormat="1" ht="30" customHeight="1">
      <c r="A10" s="23" t="s">
        <v>31</v>
      </c>
      <c r="B10" s="23"/>
      <c r="C10" s="23"/>
      <c r="D10" s="23"/>
      <c r="E10" s="36">
        <f>H10+K10+N10+Q10+T10</f>
        <v>74360.48999999999</v>
      </c>
      <c r="F10" s="36">
        <f>I10+L10+O10+R10+U10</f>
        <v>53216.26</v>
      </c>
      <c r="G10" s="30">
        <f>(E10-F10)/F10*100</f>
        <v>39.73264938197458</v>
      </c>
      <c r="H10" s="26">
        <f>SUM(H6:H9)</f>
        <v>29465.719999999998</v>
      </c>
      <c r="I10" s="26">
        <f>SUM(I6:I9)</f>
        <v>26355.71</v>
      </c>
      <c r="J10" s="33">
        <f>(H10-I10)/I10*100</f>
        <v>11.800137427525186</v>
      </c>
      <c r="K10" s="26">
        <f>SUM(K6:K9)</f>
        <v>43326.74</v>
      </c>
      <c r="L10" s="26">
        <f>SUM(L6:L9)</f>
        <v>13955</v>
      </c>
      <c r="M10" s="33">
        <f>(K10-L10)/L10*100</f>
        <v>210.47466857757072</v>
      </c>
      <c r="N10" s="26">
        <f>SUM(N6:N9)</f>
        <v>1421</v>
      </c>
      <c r="O10" s="26">
        <f>SUM(O6:O9)</f>
        <v>180</v>
      </c>
      <c r="P10" s="37"/>
      <c r="Q10" s="26">
        <f>SUM(Q6:Q9)</f>
        <v>123.75</v>
      </c>
      <c r="R10" s="26">
        <f>SUM(R6:R9)</f>
        <v>106.86999999999999</v>
      </c>
      <c r="S10" s="34">
        <f>(Q10-R10)/R10</f>
        <v>0.1579489098905213</v>
      </c>
      <c r="T10" s="26">
        <f>SUM(T6:T9)</f>
        <v>23.279999999999998</v>
      </c>
      <c r="U10" s="26">
        <f>SUM(U6:U9)</f>
        <v>12618.68</v>
      </c>
      <c r="V10" s="34">
        <f>(T10-U10)/U10</f>
        <v>-0.9981551160660227</v>
      </c>
      <c r="W10" s="26">
        <f>SUM(W6:W9)</f>
        <v>85577.70999999999</v>
      </c>
      <c r="X10" s="26">
        <f>SUM(X6:X9)</f>
        <v>78756.19</v>
      </c>
      <c r="Y10" s="33">
        <f>(W10-X10)/X10*100</f>
        <v>8.661566792400684</v>
      </c>
      <c r="Z10" s="26">
        <f>SUM(Z6:Z9)</f>
        <v>53629.26</v>
      </c>
      <c r="AA10" s="26">
        <f>SUM(AA6:AA9)</f>
        <v>46573</v>
      </c>
      <c r="AB10" s="33">
        <f>(Z10-AA10)/AA10*100</f>
        <v>15.150967298649437</v>
      </c>
      <c r="AC10" s="26">
        <f>SUM(AC6:AC9)</f>
        <v>3168.33</v>
      </c>
      <c r="AD10" s="26"/>
      <c r="AE10" s="34"/>
      <c r="AF10" s="26">
        <f>SUM(AF6:AF9)</f>
        <v>29002.49</v>
      </c>
      <c r="AG10" s="26">
        <f>SUM(AG6:AG9)</f>
        <v>29772.05</v>
      </c>
      <c r="AH10" s="34">
        <f>(AF10-AG10)/AG10</f>
        <v>-0.02584840479577314</v>
      </c>
      <c r="AI10" s="26">
        <f>SUM(AI6:AI9)</f>
        <v>-11597.219999999994</v>
      </c>
      <c r="AJ10" s="26">
        <f>SUM(AJ6:AJ9)</f>
        <v>-25719.93000000001</v>
      </c>
      <c r="AK10" s="34">
        <f>(AI10-AJ10)/AJ10</f>
        <v>-0.5490959734338318</v>
      </c>
      <c r="AL10" s="26">
        <f>SUM(AL6:AL9)</f>
        <v>66645.71</v>
      </c>
      <c r="AM10" s="26">
        <f>SUM(AM6:AM9)</f>
        <v>53568.18</v>
      </c>
      <c r="AN10" s="33">
        <f>(AL10-AM10)/AM10*100</f>
        <v>24.412869729753755</v>
      </c>
    </row>
    <row r="11" ht="46.5" customHeight="1" hidden="1">
      <c r="A11" s="39" t="s">
        <v>32</v>
      </c>
    </row>
    <row r="12" spans="9:40" ht="14.25">
      <c r="I12" s="43"/>
      <c r="J12" s="42"/>
      <c r="V12" s="41"/>
      <c r="Y12" s="42"/>
      <c r="AA12" s="43"/>
      <c r="AB12" s="42"/>
      <c r="AH12" s="41"/>
      <c r="AK12" s="42"/>
      <c r="AM12" s="43"/>
      <c r="AN12" s="42"/>
    </row>
    <row r="13" spans="1:14" ht="24.75" customHeight="1">
      <c r="A13" s="38" t="s">
        <v>33</v>
      </c>
      <c r="B13" s="38"/>
      <c r="C13" s="38"/>
      <c r="D13" s="38"/>
      <c r="E13" s="38"/>
      <c r="F13" s="44"/>
      <c r="G13" s="45"/>
      <c r="H13" s="38" t="s">
        <v>34</v>
      </c>
      <c r="I13" s="44"/>
      <c r="J13" s="46"/>
      <c r="K13" s="44"/>
      <c r="L13" s="44"/>
      <c r="M13" s="47"/>
      <c r="N13" s="44"/>
    </row>
    <row r="16" ht="15">
      <c r="H16" s="48"/>
    </row>
  </sheetData>
  <mergeCells count="18">
    <mergeCell ref="AI4:AK4"/>
    <mergeCell ref="AL4:AN4"/>
    <mergeCell ref="AI3:AN3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O2:Y2"/>
    <mergeCell ref="A3:A5"/>
    <mergeCell ref="B3:D4"/>
    <mergeCell ref="E3:G4"/>
    <mergeCell ref="H3:V3"/>
    <mergeCell ref="W3:A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2021-09-14T02:11:27Z</dcterms:created>
  <dcterms:modified xsi:type="dcterms:W3CDTF">2021-09-14T02:12:15Z</dcterms:modified>
  <cp:category/>
  <cp:version/>
  <cp:contentType/>
  <cp:contentStatus/>
</cp:coreProperties>
</file>