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tabRatio="34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<sst xmlns="http://schemas.openxmlformats.org/spreadsheetml/2006/main" count="67" uniqueCount="34">
  <si>
    <t>制表单位：奉节县医疗保障局</t>
  </si>
  <si>
    <t>（ 2 0 2 2 年 1-5 月 ）</t>
  </si>
  <si>
    <t>单位：万元</t>
  </si>
  <si>
    <t>险种</t>
  </si>
  <si>
    <t>参保人数</t>
  </si>
  <si>
    <t>帐载收入合计</t>
  </si>
  <si>
    <t>基  金   收  入</t>
  </si>
  <si>
    <t>基  金   支  出</t>
  </si>
  <si>
    <t>基  金  结  余</t>
  </si>
  <si>
    <t>基金征收累计</t>
  </si>
  <si>
    <t>上级补助收入累计</t>
  </si>
  <si>
    <t>财政补助收入累计</t>
  </si>
  <si>
    <t>利息收入累计</t>
  </si>
  <si>
    <t>转移及其他收入累计</t>
  </si>
  <si>
    <t>帐载支出合计</t>
  </si>
  <si>
    <t>待遇支出累计</t>
  </si>
  <si>
    <t>转移及其他支出累计</t>
  </si>
  <si>
    <t>上解上级支出累计</t>
  </si>
  <si>
    <t>基金当年结余</t>
  </si>
  <si>
    <t>基金滚存结余</t>
  </si>
  <si>
    <t>2017年</t>
  </si>
  <si>
    <t>2016年</t>
  </si>
  <si>
    <t>同比%</t>
  </si>
  <si>
    <t>2022年</t>
  </si>
  <si>
    <t>2021年</t>
  </si>
  <si>
    <t>同比±%</t>
  </si>
  <si>
    <t>居民基本医疗</t>
  </si>
  <si>
    <t>职工基本医疗</t>
  </si>
  <si>
    <t>职工大额补充医疗</t>
  </si>
  <si>
    <t>长期护理保险</t>
  </si>
  <si>
    <t>离休伤残</t>
  </si>
  <si>
    <t>合计</t>
  </si>
  <si>
    <t>单位负责人:  刘次权             分管领导：田爱平</t>
  </si>
  <si>
    <t xml:space="preserve">                              填报人(职工医疗、大额、离休伤残）：吴顺斌     （居民医疗）：李明英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</si>
</sst>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">
    <font>
      <sz val="12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shrinkToFit="1"/>
    </xf>
    <xf numFmtId="177" fontId="0" fillId="0" borderId="9" xfId="0" applyNumberFormat="1" applyFont="1" applyFill="1" applyBorder="1" applyAlignment="1">
      <alignment horizontal="center" vertical="center" shrinkToFit="1"/>
    </xf>
    <xf numFmtId="177" fontId="0" fillId="0" borderId="9" xfId="0" applyNumberFormat="1" applyFont="1" applyFill="1" applyBorder="1" applyAlignment="1">
      <alignment horizontal="center" vertical="center" shrinkToFit="1"/>
    </xf>
    <xf numFmtId="10" fontId="0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20445;&#22522;&#37329;\&#25253;&#34920;&#22841;\&#26376;&#25253;&#34920;\2022&#24180;&#24230;\2022&#24180;&#24230;&#21307;&#20445;&#22522;&#37329;&#25259;&#38706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模表"/>
    </sheetNames>
    <sheetDataSet>
      <sheetData sheetId="0">
        <row r="1">
          <cell r="A1" t="str">
            <v> （ 二○二二年度 ）奉节县医疗保障基金信息披露表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workbookViewId="0" topLeftCell="A1">
      <selection activeCell="L20" sqref="L20"/>
    </sheetView>
  </sheetViews>
  <sheetFormatPr defaultColWidth="8.625" defaultRowHeight="14.25"/>
  <cols>
    <col min="1" max="1" width="18.125" style="35" customWidth="1"/>
    <col min="2" max="2" width="6.875" style="35" hidden="1" customWidth="1"/>
    <col min="3" max="3" width="6.375" style="35" hidden="1" customWidth="1"/>
    <col min="4" max="4" width="6.50390625" style="35" hidden="1" customWidth="1"/>
    <col min="5" max="5" width="13.50390625" style="35" customWidth="1"/>
    <col min="6" max="6" width="13.25390625" style="35" customWidth="1"/>
    <col min="7" max="7" width="7.25390625" style="56" customWidth="1"/>
    <col min="8" max="8" width="12.125" style="35" customWidth="1"/>
    <col min="9" max="9" width="12.25390625" style="35" customWidth="1"/>
    <col min="10" max="10" width="6.75390625" style="53" customWidth="1"/>
    <col min="11" max="11" width="12.125" style="35" customWidth="1"/>
    <col min="12" max="12" width="12.25390625" style="35" customWidth="1"/>
    <col min="13" max="13" width="6.00390625" style="54" customWidth="1"/>
    <col min="14" max="14" width="11.375" style="35" customWidth="1"/>
    <col min="15" max="15" width="12.25390625" style="35" customWidth="1"/>
    <col min="16" max="16" width="5.875" style="54" customWidth="1"/>
    <col min="17" max="17" width="8.75390625" style="35" customWidth="1"/>
    <col min="18" max="18" width="7.625" style="35" customWidth="1"/>
    <col min="19" max="19" width="6.125" style="54" customWidth="1"/>
    <col min="20" max="20" width="11.00390625" style="35" customWidth="1"/>
    <col min="21" max="21" width="8.875" style="35" customWidth="1"/>
    <col min="22" max="22" width="6.375" style="54" customWidth="1"/>
    <col min="23" max="23" width="13.375" style="55" customWidth="1"/>
    <col min="24" max="24" width="13.50390625" style="55" customWidth="1"/>
    <col min="25" max="25" width="6.625" style="53" customWidth="1"/>
    <col min="26" max="26" width="13.25390625" style="35" customWidth="1"/>
    <col min="27" max="27" width="12.25390625" style="35" customWidth="1"/>
    <col min="28" max="28" width="6.25390625" style="53" customWidth="1"/>
    <col min="29" max="29" width="11.25390625" style="35" customWidth="1"/>
    <col min="30" max="30" width="11.50390625" style="35" customWidth="1"/>
    <col min="31" max="31" width="6.50390625" style="54" customWidth="1"/>
    <col min="32" max="32" width="12.125" style="35" customWidth="1"/>
    <col min="33" max="33" width="12.625" style="35" customWidth="1"/>
    <col min="34" max="34" width="6.00390625" style="54" customWidth="1"/>
    <col min="35" max="35" width="13.75390625" style="55" customWidth="1"/>
    <col min="36" max="36" width="13.625" style="55" customWidth="1"/>
    <col min="37" max="37" width="6.75390625" style="53" customWidth="1"/>
    <col min="38" max="38" width="12.25390625" style="35" customWidth="1"/>
    <col min="39" max="39" width="12.50390625" style="35" customWidth="1"/>
    <col min="40" max="40" width="6.50390625" style="53" customWidth="1"/>
    <col min="41" max="16384" width="8.625" style="35" customWidth="1"/>
  </cols>
  <sheetData>
    <row r="1" spans="1:40" ht="37.5" customHeight="1">
      <c r="A1" s="1" t="str">
        <f>'[1]1月'!A1</f>
        <v> （ 二○二二年度 ）奉节县医疗保障基金信息披露表</v>
      </c>
      <c r="B1" s="1"/>
      <c r="C1" s="1"/>
      <c r="D1" s="1"/>
      <c r="E1" s="1"/>
      <c r="F1" s="1"/>
      <c r="G1" s="2"/>
      <c r="H1" s="1"/>
      <c r="I1" s="1"/>
      <c r="J1" s="3"/>
      <c r="K1" s="1"/>
      <c r="L1" s="1"/>
      <c r="M1" s="3"/>
      <c r="N1" s="1"/>
      <c r="O1" s="1"/>
      <c r="P1" s="3"/>
      <c r="Q1" s="1"/>
      <c r="R1" s="1"/>
      <c r="S1" s="3"/>
      <c r="T1" s="1"/>
      <c r="U1" s="1"/>
      <c r="V1" s="3"/>
      <c r="W1" s="1"/>
      <c r="X1" s="1"/>
      <c r="Y1" s="3"/>
      <c r="Z1" s="1"/>
      <c r="AA1" s="1"/>
      <c r="AB1" s="3"/>
      <c r="AC1" s="1"/>
      <c r="AD1" s="1"/>
      <c r="AE1" s="3"/>
      <c r="AF1" s="1"/>
      <c r="AG1" s="1"/>
      <c r="AH1" s="3"/>
      <c r="AI1" s="1"/>
      <c r="AJ1" s="1"/>
      <c r="AK1" s="3"/>
      <c r="AL1" s="1"/>
      <c r="AM1" s="1"/>
      <c r="AN1" s="3"/>
    </row>
    <row r="2" spans="1:40" ht="20.25" customHeight="1">
      <c r="A2" s="4" t="s">
        <v>0</v>
      </c>
      <c r="B2" s="36"/>
      <c r="C2" s="36"/>
      <c r="D2" s="36"/>
      <c r="E2" s="36"/>
      <c r="F2" s="36"/>
      <c r="G2" s="5" t="s">
        <v>1</v>
      </c>
      <c r="H2" s="5"/>
      <c r="I2" s="36"/>
      <c r="J2" s="37"/>
      <c r="K2" s="36"/>
      <c r="L2" s="36"/>
      <c r="M2" s="38"/>
      <c r="N2" s="6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  <c r="AA2" s="40"/>
      <c r="AB2" s="41"/>
      <c r="AC2" s="40"/>
      <c r="AD2" s="40"/>
      <c r="AE2" s="42"/>
      <c r="AF2" s="6"/>
      <c r="AG2" s="36"/>
      <c r="AH2" s="38"/>
      <c r="AI2" s="43"/>
      <c r="AJ2" s="43"/>
      <c r="AK2" s="37"/>
      <c r="AL2" s="36"/>
      <c r="AM2" s="6" t="s">
        <v>2</v>
      </c>
      <c r="AN2" s="37"/>
    </row>
    <row r="3" spans="1:40" ht="29.25" customHeight="1">
      <c r="A3" s="7" t="s">
        <v>3</v>
      </c>
      <c r="B3" s="8" t="s">
        <v>4</v>
      </c>
      <c r="C3" s="9"/>
      <c r="D3" s="10"/>
      <c r="E3" s="8" t="s">
        <v>5</v>
      </c>
      <c r="F3" s="9"/>
      <c r="G3" s="44"/>
      <c r="H3" s="11" t="s">
        <v>6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4" t="s">
        <v>7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 t="s">
        <v>8</v>
      </c>
      <c r="AJ3" s="16"/>
      <c r="AK3" s="16"/>
      <c r="AL3" s="16"/>
      <c r="AM3" s="16"/>
      <c r="AN3" s="17"/>
    </row>
    <row r="4" spans="1:40" ht="28.5" customHeight="1">
      <c r="A4" s="18"/>
      <c r="B4" s="19"/>
      <c r="C4" s="20"/>
      <c r="D4" s="21"/>
      <c r="E4" s="19"/>
      <c r="F4" s="20"/>
      <c r="G4" s="45"/>
      <c r="H4" s="22" t="s">
        <v>9</v>
      </c>
      <c r="I4" s="22"/>
      <c r="J4" s="22"/>
      <c r="K4" s="23" t="s">
        <v>10</v>
      </c>
      <c r="L4" s="24"/>
      <c r="M4" s="25"/>
      <c r="N4" s="23" t="s">
        <v>11</v>
      </c>
      <c r="O4" s="24"/>
      <c r="P4" s="25"/>
      <c r="Q4" s="23" t="s">
        <v>12</v>
      </c>
      <c r="R4" s="24"/>
      <c r="S4" s="25"/>
      <c r="T4" s="23" t="s">
        <v>13</v>
      </c>
      <c r="U4" s="24"/>
      <c r="V4" s="25"/>
      <c r="W4" s="22" t="s">
        <v>14</v>
      </c>
      <c r="X4" s="22"/>
      <c r="Y4" s="22"/>
      <c r="Z4" s="22" t="s">
        <v>15</v>
      </c>
      <c r="AA4" s="22"/>
      <c r="AB4" s="22"/>
      <c r="AC4" s="26" t="s">
        <v>16</v>
      </c>
      <c r="AD4" s="26"/>
      <c r="AE4" s="26"/>
      <c r="AF4" s="26" t="s">
        <v>17</v>
      </c>
      <c r="AG4" s="26"/>
      <c r="AH4" s="26"/>
      <c r="AI4" s="22" t="s">
        <v>18</v>
      </c>
      <c r="AJ4" s="22"/>
      <c r="AK4" s="22"/>
      <c r="AL4" s="22" t="s">
        <v>19</v>
      </c>
      <c r="AM4" s="22"/>
      <c r="AN4" s="22"/>
    </row>
    <row r="5" spans="1:40" ht="24" customHeight="1">
      <c r="A5" s="27"/>
      <c r="B5" s="28" t="s">
        <v>20</v>
      </c>
      <c r="C5" s="28" t="s">
        <v>21</v>
      </c>
      <c r="D5" s="29" t="s">
        <v>22</v>
      </c>
      <c r="E5" s="28" t="s">
        <v>23</v>
      </c>
      <c r="F5" s="28" t="s">
        <v>24</v>
      </c>
      <c r="G5" s="30" t="s">
        <v>25</v>
      </c>
      <c r="H5" s="28" t="s">
        <v>23</v>
      </c>
      <c r="I5" s="28" t="s">
        <v>24</v>
      </c>
      <c r="J5" s="30" t="s">
        <v>25</v>
      </c>
      <c r="K5" s="28" t="s">
        <v>23</v>
      </c>
      <c r="L5" s="28" t="s">
        <v>24</v>
      </c>
      <c r="M5" s="30" t="s">
        <v>25</v>
      </c>
      <c r="N5" s="28" t="s">
        <v>23</v>
      </c>
      <c r="O5" s="28" t="s">
        <v>24</v>
      </c>
      <c r="P5" s="30" t="s">
        <v>25</v>
      </c>
      <c r="Q5" s="28" t="s">
        <v>23</v>
      </c>
      <c r="R5" s="28" t="s">
        <v>24</v>
      </c>
      <c r="S5" s="30" t="s">
        <v>25</v>
      </c>
      <c r="T5" s="28" t="s">
        <v>23</v>
      </c>
      <c r="U5" s="28" t="s">
        <v>24</v>
      </c>
      <c r="V5" s="30" t="s">
        <v>25</v>
      </c>
      <c r="W5" s="28" t="s">
        <v>23</v>
      </c>
      <c r="X5" s="28" t="s">
        <v>24</v>
      </c>
      <c r="Y5" s="31" t="s">
        <v>25</v>
      </c>
      <c r="Z5" s="28" t="s">
        <v>23</v>
      </c>
      <c r="AA5" s="28" t="s">
        <v>24</v>
      </c>
      <c r="AB5" s="31" t="s">
        <v>25</v>
      </c>
      <c r="AC5" s="28" t="s">
        <v>23</v>
      </c>
      <c r="AD5" s="28" t="s">
        <v>24</v>
      </c>
      <c r="AE5" s="31" t="s">
        <v>25</v>
      </c>
      <c r="AF5" s="28" t="s">
        <v>23</v>
      </c>
      <c r="AG5" s="28" t="s">
        <v>24</v>
      </c>
      <c r="AH5" s="31" t="s">
        <v>25</v>
      </c>
      <c r="AI5" s="28" t="s">
        <v>23</v>
      </c>
      <c r="AJ5" s="28" t="s">
        <v>24</v>
      </c>
      <c r="AK5" s="31" t="s">
        <v>25</v>
      </c>
      <c r="AL5" s="28" t="s">
        <v>23</v>
      </c>
      <c r="AM5" s="28" t="s">
        <v>24</v>
      </c>
      <c r="AN5" s="31" t="s">
        <v>25</v>
      </c>
    </row>
    <row r="6" spans="1:40" ht="30" customHeight="1">
      <c r="A6" s="28" t="s">
        <v>26</v>
      </c>
      <c r="B6" s="46"/>
      <c r="C6" s="46"/>
      <c r="D6" s="46"/>
      <c r="E6" s="47">
        <f aca="true" t="shared" si="0" ref="E6:F9">H6+K6+N6+Q6+T6</f>
        <v>25095.23</v>
      </c>
      <c r="F6" s="48">
        <f t="shared" si="0"/>
        <v>20077.8</v>
      </c>
      <c r="G6" s="49">
        <f>(E6-F6)/F6*100</f>
        <v>24.989939136758014</v>
      </c>
      <c r="H6" s="48">
        <v>12483.07</v>
      </c>
      <c r="I6" s="48">
        <v>869.43</v>
      </c>
      <c r="J6" s="50">
        <f>(H6-I6)/I6*100</f>
        <v>1335.7763132167054</v>
      </c>
      <c r="K6" s="48">
        <v>11007</v>
      </c>
      <c r="L6" s="48">
        <v>19156</v>
      </c>
      <c r="M6" s="51">
        <f>(K6-L6)/L6%</f>
        <v>-42.54019628314888</v>
      </c>
      <c r="N6" s="48">
        <v>1600</v>
      </c>
      <c r="O6" s="48"/>
      <c r="P6" s="51"/>
      <c r="Q6" s="48">
        <v>5.16</v>
      </c>
      <c r="R6" s="48">
        <v>52.37</v>
      </c>
      <c r="S6" s="51">
        <f>(Q6-R6)/R6%</f>
        <v>-90.14703074279167</v>
      </c>
      <c r="T6" s="48"/>
      <c r="U6" s="48"/>
      <c r="V6" s="51"/>
      <c r="W6" s="48">
        <f>Z6+AC6+AF6</f>
        <v>22846.85</v>
      </c>
      <c r="X6" s="48">
        <f aca="true" t="shared" si="1" ref="W6:X9">AA6+AD6+AG6</f>
        <v>23899.77</v>
      </c>
      <c r="Y6" s="51">
        <f>(W6-X6)/X6*100</f>
        <v>-4.405565409206875</v>
      </c>
      <c r="Z6" s="48">
        <v>18639.12</v>
      </c>
      <c r="AA6" s="48">
        <v>21999.59</v>
      </c>
      <c r="AB6" s="51">
        <f>(Z6-AA6)/AA6%</f>
        <v>-15.275148309582137</v>
      </c>
      <c r="AC6" s="48"/>
      <c r="AD6" s="48">
        <v>1462.39</v>
      </c>
      <c r="AE6" s="51">
        <f>(AC6-AD6)/AD6%</f>
        <v>-100</v>
      </c>
      <c r="AF6" s="48">
        <v>4207.73</v>
      </c>
      <c r="AG6" s="48">
        <v>437.79</v>
      </c>
      <c r="AH6" s="51">
        <f>(AF6-AG6)/AG6%</f>
        <v>861.1297654126406</v>
      </c>
      <c r="AI6" s="48">
        <f aca="true" t="shared" si="2" ref="AI6:AJ10">E6-W6</f>
        <v>2248.380000000001</v>
      </c>
      <c r="AJ6" s="48">
        <f t="shared" si="2"/>
        <v>-3821.970000000001</v>
      </c>
      <c r="AK6" s="51">
        <f>(AI6-AJ6)/AJ6%</f>
        <v>-158.827777298095</v>
      </c>
      <c r="AL6" s="48">
        <v>51882.96</v>
      </c>
      <c r="AM6" s="48">
        <v>68946.09</v>
      </c>
      <c r="AN6" s="51">
        <f>(AL6-AM6)/AM6*100</f>
        <v>-24.74851003153333</v>
      </c>
    </row>
    <row r="7" spans="1:40" ht="30" customHeight="1">
      <c r="A7" s="28" t="s">
        <v>27</v>
      </c>
      <c r="B7" s="46"/>
      <c r="C7" s="46"/>
      <c r="D7" s="46"/>
      <c r="E7" s="47">
        <f t="shared" si="0"/>
        <v>26627.52</v>
      </c>
      <c r="F7" s="48">
        <f t="shared" si="0"/>
        <v>26468.050000000003</v>
      </c>
      <c r="G7" s="49">
        <f>(E7-F7)/F7*100</f>
        <v>0.6024999952773156</v>
      </c>
      <c r="H7" s="48">
        <v>15567.22</v>
      </c>
      <c r="I7" s="48">
        <v>17188.52</v>
      </c>
      <c r="J7" s="51">
        <f>(H7-I7)/I7*100</f>
        <v>-9.432458408286468</v>
      </c>
      <c r="K7" s="48">
        <v>10823</v>
      </c>
      <c r="L7" s="48">
        <v>9268.74</v>
      </c>
      <c r="M7" s="51">
        <f>(K7-L7)/L7%</f>
        <v>16.768838051342474</v>
      </c>
      <c r="N7" s="48"/>
      <c r="O7" s="48"/>
      <c r="P7" s="51"/>
      <c r="Q7" s="48">
        <v>9.98</v>
      </c>
      <c r="R7" s="48">
        <v>2.91</v>
      </c>
      <c r="S7" s="51">
        <f>(Q7-R7)/R7%</f>
        <v>242.9553264604811</v>
      </c>
      <c r="T7" s="48">
        <v>227.32</v>
      </c>
      <c r="U7" s="48">
        <v>7.88</v>
      </c>
      <c r="V7" s="51">
        <f>(T7-U7)/U7%</f>
        <v>2784.771573604061</v>
      </c>
      <c r="W7" s="48">
        <f t="shared" si="1"/>
        <v>25338.370000000003</v>
      </c>
      <c r="X7" s="48">
        <f t="shared" si="1"/>
        <v>27649.589999999997</v>
      </c>
      <c r="Y7" s="51">
        <f>(W7-X7)/X7*100</f>
        <v>-8.35896662482154</v>
      </c>
      <c r="Z7" s="48">
        <v>9593.98</v>
      </c>
      <c r="AA7" s="48">
        <v>10213.03</v>
      </c>
      <c r="AB7" s="51">
        <f>(Z7-AA7)/AA7*100</f>
        <v>-6.06137453821247</v>
      </c>
      <c r="AC7" s="48">
        <v>156.78</v>
      </c>
      <c r="AD7" s="48">
        <v>239.39</v>
      </c>
      <c r="AE7" s="51">
        <f>(AC7-AD7)/AD7%</f>
        <v>-34.50854254563682</v>
      </c>
      <c r="AF7" s="48">
        <v>15587.61</v>
      </c>
      <c r="AG7" s="48">
        <v>17197.17</v>
      </c>
      <c r="AH7" s="51">
        <f>(AF7-AG7)/AG7%</f>
        <v>-9.359446932256866</v>
      </c>
      <c r="AI7" s="48">
        <f t="shared" si="2"/>
        <v>1289.1499999999978</v>
      </c>
      <c r="AJ7" s="48">
        <f t="shared" si="2"/>
        <v>-1181.5399999999936</v>
      </c>
      <c r="AK7" s="51">
        <f>(AI7-AJ7)/AJ7%</f>
        <v>-209.1076053286393</v>
      </c>
      <c r="AL7" s="48">
        <v>11694.63</v>
      </c>
      <c r="AM7" s="48">
        <v>4076.8</v>
      </c>
      <c r="AN7" s="51">
        <f>(AL7-AM7)/AM7*100</f>
        <v>186.8580749607535</v>
      </c>
    </row>
    <row r="8" spans="1:40" ht="30" customHeight="1">
      <c r="A8" s="28" t="s">
        <v>28</v>
      </c>
      <c r="B8" s="46"/>
      <c r="C8" s="46"/>
      <c r="D8" s="52"/>
      <c r="E8" s="47">
        <f t="shared" si="0"/>
        <v>1858.1499999999999</v>
      </c>
      <c r="F8" s="48">
        <f t="shared" si="0"/>
        <v>2042.8799999999999</v>
      </c>
      <c r="G8" s="49">
        <f>(E8-F8)/F8*100</f>
        <v>-9.04262609649123</v>
      </c>
      <c r="H8" s="48">
        <v>1858.1</v>
      </c>
      <c r="I8" s="48">
        <v>2042.83</v>
      </c>
      <c r="J8" s="51">
        <f>(H8-I8)/I8*100</f>
        <v>-9.042847422448272</v>
      </c>
      <c r="K8" s="48"/>
      <c r="L8" s="48"/>
      <c r="M8" s="51"/>
      <c r="N8" s="48"/>
      <c r="O8" s="48"/>
      <c r="P8" s="51"/>
      <c r="Q8" s="48">
        <v>0.05</v>
      </c>
      <c r="R8" s="48">
        <v>0.05</v>
      </c>
      <c r="S8" s="51">
        <f>(Q8-R8)/R8%</f>
        <v>0</v>
      </c>
      <c r="T8" s="48"/>
      <c r="U8" s="48"/>
      <c r="V8" s="51"/>
      <c r="W8" s="48">
        <f t="shared" si="1"/>
        <v>1858.15</v>
      </c>
      <c r="X8" s="48">
        <f t="shared" si="1"/>
        <v>2042.88</v>
      </c>
      <c r="Y8" s="51">
        <f>(W8-X8)/X8*100</f>
        <v>-9.042626096491228</v>
      </c>
      <c r="Z8" s="48"/>
      <c r="AA8" s="48"/>
      <c r="AB8" s="51"/>
      <c r="AC8" s="48"/>
      <c r="AD8" s="48"/>
      <c r="AE8" s="51"/>
      <c r="AF8" s="48">
        <v>1858.15</v>
      </c>
      <c r="AG8" s="48">
        <v>2042.88</v>
      </c>
      <c r="AH8" s="51">
        <f>(AF8-AG8)/AG8%</f>
        <v>-9.042626096491228</v>
      </c>
      <c r="AI8" s="48">
        <f t="shared" si="2"/>
        <v>0</v>
      </c>
      <c r="AJ8" s="48">
        <f t="shared" si="2"/>
        <v>0</v>
      </c>
      <c r="AK8" s="51"/>
      <c r="AL8" s="48"/>
      <c r="AM8" s="48"/>
      <c r="AN8" s="51"/>
    </row>
    <row r="9" spans="1:40" ht="30" customHeight="1">
      <c r="A9" s="28" t="s">
        <v>29</v>
      </c>
      <c r="B9" s="46"/>
      <c r="C9" s="46"/>
      <c r="D9" s="52"/>
      <c r="E9" s="47">
        <f>H9+K9+N9+Q9+T9</f>
        <v>198.05</v>
      </c>
      <c r="F9" s="48">
        <f t="shared" si="0"/>
        <v>0</v>
      </c>
      <c r="G9" s="49"/>
      <c r="H9" s="48"/>
      <c r="I9" s="48"/>
      <c r="J9" s="51"/>
      <c r="K9" s="48">
        <v>198.05</v>
      </c>
      <c r="L9" s="48"/>
      <c r="M9" s="51"/>
      <c r="N9" s="48"/>
      <c r="O9" s="48"/>
      <c r="P9" s="51"/>
      <c r="Q9" s="48"/>
      <c r="R9" s="48"/>
      <c r="S9" s="51"/>
      <c r="T9" s="48"/>
      <c r="U9" s="48"/>
      <c r="V9" s="51"/>
      <c r="W9" s="48">
        <f t="shared" si="1"/>
        <v>148.84</v>
      </c>
      <c r="X9" s="48">
        <f t="shared" si="1"/>
        <v>0</v>
      </c>
      <c r="Y9" s="51"/>
      <c r="Z9" s="48">
        <v>148.84</v>
      </c>
      <c r="AA9" s="48"/>
      <c r="AB9" s="51"/>
      <c r="AC9" s="48"/>
      <c r="AD9" s="48"/>
      <c r="AE9" s="51"/>
      <c r="AF9" s="48"/>
      <c r="AG9" s="48"/>
      <c r="AH9" s="51"/>
      <c r="AI9" s="48">
        <f t="shared" si="2"/>
        <v>49.21000000000001</v>
      </c>
      <c r="AJ9" s="48">
        <f t="shared" si="2"/>
        <v>0</v>
      </c>
      <c r="AK9" s="51"/>
      <c r="AL9" s="48">
        <v>49.21</v>
      </c>
      <c r="AM9" s="48"/>
      <c r="AN9" s="51"/>
    </row>
    <row r="10" spans="1:40" ht="30" customHeight="1">
      <c r="A10" s="28" t="s">
        <v>30</v>
      </c>
      <c r="B10" s="46"/>
      <c r="C10" s="46"/>
      <c r="D10" s="46"/>
      <c r="E10" s="47">
        <f>H10+K10+N10+Q10+T10</f>
        <v>150</v>
      </c>
      <c r="F10" s="48"/>
      <c r="G10" s="49"/>
      <c r="H10" s="48"/>
      <c r="I10" s="48"/>
      <c r="J10" s="51"/>
      <c r="K10" s="48"/>
      <c r="L10" s="48"/>
      <c r="M10" s="51"/>
      <c r="N10" s="48">
        <v>150</v>
      </c>
      <c r="O10" s="48">
        <v>380</v>
      </c>
      <c r="P10" s="51">
        <f>(N10-O10)/O10%</f>
        <v>-60.526315789473685</v>
      </c>
      <c r="Q10" s="48"/>
      <c r="R10" s="48"/>
      <c r="S10" s="51"/>
      <c r="T10" s="48"/>
      <c r="U10" s="48"/>
      <c r="V10" s="51"/>
      <c r="W10" s="48"/>
      <c r="X10" s="48"/>
      <c r="Y10" s="51"/>
      <c r="Z10" s="48">
        <v>132.63</v>
      </c>
      <c r="AA10" s="48">
        <v>151.7</v>
      </c>
      <c r="AB10" s="51">
        <f>(Z10-AA10)/AA10*100</f>
        <v>-12.570863546473298</v>
      </c>
      <c r="AC10" s="48"/>
      <c r="AD10" s="48"/>
      <c r="AE10" s="51"/>
      <c r="AF10" s="48"/>
      <c r="AG10" s="48"/>
      <c r="AH10" s="51"/>
      <c r="AI10" s="48">
        <f t="shared" si="2"/>
        <v>150</v>
      </c>
      <c r="AJ10" s="48">
        <f t="shared" si="2"/>
        <v>0</v>
      </c>
      <c r="AK10" s="51"/>
      <c r="AL10" s="48">
        <v>173.8</v>
      </c>
      <c r="AM10" s="48">
        <v>287.24</v>
      </c>
      <c r="AN10" s="51">
        <f>(AL10-AM10)/AM10*100</f>
        <v>-39.493106809636544</v>
      </c>
    </row>
    <row r="11" spans="1:40" s="33" customFormat="1" ht="30" customHeight="1">
      <c r="A11" s="28" t="s">
        <v>31</v>
      </c>
      <c r="B11" s="28"/>
      <c r="C11" s="28"/>
      <c r="D11" s="28"/>
      <c r="E11" s="32">
        <f>SUM(E6:E10)</f>
        <v>53928.950000000004</v>
      </c>
      <c r="F11" s="32">
        <f>I11+L11+O11+R11+U11</f>
        <v>48968.729999999996</v>
      </c>
      <c r="G11" s="49">
        <f>(E11-F11)/F11*100</f>
        <v>10.129362146006256</v>
      </c>
      <c r="H11" s="32">
        <f>SUM(H6:H10)</f>
        <v>29908.39</v>
      </c>
      <c r="I11" s="32">
        <f>SUM(I6:I10)</f>
        <v>20100.78</v>
      </c>
      <c r="J11" s="51">
        <f>(H11-I11)/I11*100</f>
        <v>48.79218617386988</v>
      </c>
      <c r="K11" s="32">
        <f>SUM(K6:K10)</f>
        <v>22028.05</v>
      </c>
      <c r="L11" s="32">
        <f>SUM(L6:L10)</f>
        <v>28424.739999999998</v>
      </c>
      <c r="M11" s="51">
        <f>(K11-L11)/L11*100</f>
        <v>-22.50395254274973</v>
      </c>
      <c r="N11" s="32">
        <f>SUM(N6:N10)</f>
        <v>1750</v>
      </c>
      <c r="O11" s="32">
        <f>SUM(O6:O10)</f>
        <v>380</v>
      </c>
      <c r="P11" s="51">
        <f>(N11-O11)/O11%</f>
        <v>360.5263157894737</v>
      </c>
      <c r="Q11" s="32">
        <f>SUM(Q6:Q10)</f>
        <v>15.190000000000001</v>
      </c>
      <c r="R11" s="32">
        <f>SUM(R6:R10)</f>
        <v>55.33</v>
      </c>
      <c r="S11" s="51">
        <f>(Q11-R11)/R11%</f>
        <v>-72.54653894812941</v>
      </c>
      <c r="T11" s="32">
        <f>SUM(T6:T10)</f>
        <v>227.32</v>
      </c>
      <c r="U11" s="32">
        <f>SUM(U6:U10)</f>
        <v>7.88</v>
      </c>
      <c r="V11" s="51">
        <f>(T11-U11)/U11%</f>
        <v>2784.771573604061</v>
      </c>
      <c r="W11" s="32">
        <f>SUM(W6:W10)</f>
        <v>50192.21</v>
      </c>
      <c r="X11" s="32">
        <f>SUM(X6:X10)</f>
        <v>53592.24</v>
      </c>
      <c r="Y11" s="51">
        <f>(W11-X11)/X11*100</f>
        <v>-6.344258049299673</v>
      </c>
      <c r="Z11" s="32">
        <f>SUM(Z6:Z10)</f>
        <v>28514.57</v>
      </c>
      <c r="AA11" s="32">
        <f>SUM(AA6:AA10)</f>
        <v>32364.320000000003</v>
      </c>
      <c r="AB11" s="51">
        <f>(Z11-AA11)/AA11*100</f>
        <v>-11.895043677729063</v>
      </c>
      <c r="AC11" s="32">
        <f>SUM(AC6:AC10)</f>
        <v>156.78</v>
      </c>
      <c r="AD11" s="32">
        <f>SUM(AD6:AD10)</f>
        <v>1701.7800000000002</v>
      </c>
      <c r="AE11" s="51">
        <f>(AC11-AD11)/AD11%</f>
        <v>-90.78729330465748</v>
      </c>
      <c r="AF11" s="32">
        <f>SUM(AF6:AF10)</f>
        <v>21653.49</v>
      </c>
      <c r="AG11" s="32">
        <f>SUM(AG6:AG10)</f>
        <v>19677.84</v>
      </c>
      <c r="AH11" s="51">
        <f>(AF11-AG11)/AG11%</f>
        <v>10.03997389957435</v>
      </c>
      <c r="AI11" s="32">
        <f>SUM(AI6:AI10)</f>
        <v>3736.739999999999</v>
      </c>
      <c r="AJ11" s="32">
        <f>SUM(AJ6:AJ10)</f>
        <v>-5003.509999999995</v>
      </c>
      <c r="AK11" s="51">
        <f>(AI11-AJ11)/AJ11%</f>
        <v>-174.68237297417215</v>
      </c>
      <c r="AL11" s="32">
        <f>SUM(AL6:AL10)</f>
        <v>63800.6</v>
      </c>
      <c r="AM11" s="32">
        <f>SUM(AM6:AM10)</f>
        <v>73310.13</v>
      </c>
      <c r="AN11" s="51">
        <f>(AL11-AM11)/AM11*100</f>
        <v>-12.971645255573828</v>
      </c>
    </row>
    <row r="12" spans="1:8" ht="24.75" customHeight="1">
      <c r="A12" s="33" t="s">
        <v>32</v>
      </c>
      <c r="B12" s="33"/>
      <c r="C12" s="33"/>
      <c r="D12" s="33"/>
      <c r="E12" s="33"/>
      <c r="G12" s="34"/>
      <c r="H12" s="33" t="s">
        <v>33</v>
      </c>
    </row>
  </sheetData>
  <mergeCells count="18">
    <mergeCell ref="AI4:AK4"/>
    <mergeCell ref="AL4:AN4"/>
    <mergeCell ref="AI3:AN3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O2:Y2"/>
    <mergeCell ref="A3:A5"/>
    <mergeCell ref="B3:D4"/>
    <mergeCell ref="E3:G4"/>
    <mergeCell ref="H3:V3"/>
    <mergeCell ref="W3:A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2022-06-08T02:55:36Z</dcterms:created>
  <dcterms:modified xsi:type="dcterms:W3CDTF">2022-06-08T03:01:50Z</dcterms:modified>
  <cp:category/>
  <cp:version/>
  <cp:contentType/>
  <cp:contentStatus/>
</cp:coreProperties>
</file>