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<sst xmlns="http://schemas.openxmlformats.org/spreadsheetml/2006/main" count="67" uniqueCount="34">
  <si>
    <t>制表单位：奉节县医疗保障局</t>
  </si>
  <si>
    <t>（ 2 0 2 2 年 1-7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</si>
  <si>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</si>
  <si>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</si>
  <si>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</si>
  <si>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</si>
  <si>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</si>
  <si>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</si>
  <si>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</si>
  <si>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基金征收收入累计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</si>
  <si>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</si>
  <si>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</si>
  <si>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</si>
  <si>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</si>
  <si>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</si>
  <si>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</si>
  <si>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</si>
  <si>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</si>
  <si>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</si>
  <si>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</si>
  <si>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2017年</t>
  </si>
  <si>
    <t>2016年</t>
  </si>
  <si>
    <t>同比%</t>
  </si>
  <si>
    <t>2022年</t>
  </si>
  <si>
    <t>2021年</t>
  </si>
  <si>
    <t>同比±%</t>
  </si>
  <si>
    <t>居民基本医疗</t>
  </si>
  <si>
    <t>职工基本医疗</t>
  </si>
  <si>
    <t>职工大额补充医疗</t>
  </si>
  <si>
    <t>长期护理保险</t>
  </si>
  <si>
    <t>离休伤残</t>
  </si>
  <si>
    <t>合计</t>
  </si>
  <si>
    <t>单位负责人: 刘次权         分管领导：田爱平</t>
  </si>
  <si>
    <t>填报人(职工医疗、大额、离休伤残）：吴顺斌     （居民医疗）：李明英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</si>
</sst>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#,##0.00_ "/>
    <numFmt numFmtId="181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18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shrinkToFit="1"/>
    </xf>
    <xf numFmtId="10" fontId="3" fillId="0" borderId="18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 shrinkToFit="1"/>
    </xf>
    <xf numFmtId="180" fontId="2" fillId="0" borderId="18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80" fontId="3" fillId="0" borderId="9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180" fontId="3" fillId="0" borderId="9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2865565624\filerecv\&#21307;&#20445;&#22522;&#37329;\&#25253;&#34920;&#22841;\&#26376;&#25253;&#34920;\2022&#24180;&#24230;\2022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二○二二年度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8.125" style="2" customWidth="1"/>
    <col min="2" max="4" width="3.125" style="2" hidden="1" customWidth="1"/>
    <col min="5" max="5" width="13.875" style="2" customWidth="1"/>
    <col min="6" max="6" width="14.25390625" style="2" customWidth="1"/>
    <col min="7" max="7" width="7.00390625" style="3" customWidth="1"/>
    <col min="8" max="8" width="12.875" style="2" customWidth="1"/>
    <col min="9" max="9" width="12.625" style="2" customWidth="1"/>
    <col min="10" max="10" width="7.25390625" style="4" customWidth="1"/>
    <col min="11" max="11" width="13.375" style="2" customWidth="1"/>
    <col min="12" max="12" width="13.50390625" style="2" customWidth="1"/>
    <col min="13" max="13" width="6.50390625" style="3" customWidth="1"/>
    <col min="14" max="14" width="12.75390625" style="2" customWidth="1"/>
    <col min="15" max="15" width="13.50390625" style="2" customWidth="1"/>
    <col min="16" max="16" width="6.625" style="3" customWidth="1"/>
    <col min="17" max="17" width="13.25390625" style="2" customWidth="1"/>
    <col min="18" max="18" width="13.375" style="2" customWidth="1"/>
    <col min="19" max="19" width="6.375" style="3" customWidth="1"/>
    <col min="20" max="21" width="12.50390625" style="2" customWidth="1"/>
    <col min="22" max="22" width="6.875" style="3" customWidth="1"/>
    <col min="23" max="23" width="14.00390625" style="5" customWidth="1"/>
    <col min="24" max="24" width="13.625" style="5" customWidth="1"/>
    <col min="25" max="25" width="6.625" style="4" customWidth="1"/>
    <col min="26" max="26" width="13.625" style="2" customWidth="1"/>
    <col min="27" max="27" width="13.25390625" style="2" customWidth="1"/>
    <col min="28" max="28" width="7.125" style="4" customWidth="1"/>
    <col min="29" max="30" width="13.375" style="2" customWidth="1"/>
    <col min="31" max="31" width="6.125" style="3" customWidth="1"/>
    <col min="32" max="32" width="13.25390625" style="2" customWidth="1"/>
    <col min="33" max="33" width="13.375" style="2" customWidth="1"/>
    <col min="34" max="34" width="7.125" style="3" customWidth="1"/>
    <col min="35" max="35" width="14.25390625" style="5" customWidth="1"/>
    <col min="36" max="36" width="13.375" style="5" customWidth="1"/>
    <col min="37" max="37" width="7.375" style="4" customWidth="1"/>
    <col min="38" max="38" width="13.00390625" style="2" customWidth="1"/>
    <col min="39" max="39" width="12.75390625" style="2" customWidth="1"/>
    <col min="40" max="40" width="8.375" style="4" customWidth="1"/>
    <col min="41" max="16384" width="9.00390625" style="2" customWidth="1"/>
  </cols>
  <sheetData>
    <row r="1" spans="1:40" ht="37.5" customHeight="1">
      <c r="A1" s="6" t="str">
        <f>'[1]1月'!A1</f>
        <v> （ 二○二二年度 ）奉节县医疗保障基金信息披露表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5"/>
    </row>
    <row r="2" spans="1:40" ht="20.25" customHeight="1">
      <c r="A2" s="8" t="s">
        <v>0</v>
      </c>
      <c r="B2" s="9"/>
      <c r="C2" s="9"/>
      <c r="D2" s="9"/>
      <c r="E2" s="9"/>
      <c r="F2" s="10"/>
      <c r="G2" s="10" t="s">
        <v>1</v>
      </c>
      <c r="H2" s="9"/>
      <c r="I2" s="9"/>
      <c r="J2" s="32"/>
      <c r="K2" s="9"/>
      <c r="L2" s="9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9"/>
      <c r="AA2" s="9"/>
      <c r="AB2" s="32"/>
      <c r="AC2" s="9"/>
      <c r="AD2" s="9"/>
      <c r="AE2" s="33"/>
      <c r="AF2" s="34"/>
      <c r="AG2" s="9"/>
      <c r="AH2" s="33"/>
      <c r="AI2" s="46"/>
      <c r="AJ2" s="46"/>
      <c r="AK2" s="32"/>
      <c r="AL2" s="9"/>
      <c r="AM2" s="34" t="s">
        <v>2</v>
      </c>
      <c r="AN2" s="32"/>
    </row>
    <row r="3" spans="1:40" ht="29.25" customHeight="1">
      <c r="A3" s="11" t="s">
        <v>3</v>
      </c>
      <c r="B3" s="12" t="s">
        <v>4</v>
      </c>
      <c r="C3" s="13"/>
      <c r="D3" s="14"/>
      <c r="E3" s="12" t="s">
        <v>5</v>
      </c>
      <c r="F3" s="13"/>
      <c r="G3" s="14"/>
      <c r="H3" s="15" t="s">
        <v>6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1"/>
      <c r="W3" s="42" t="s">
        <v>7</v>
      </c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7"/>
      <c r="AI3" s="42" t="s">
        <v>8</v>
      </c>
      <c r="AJ3" s="43"/>
      <c r="AK3" s="43"/>
      <c r="AL3" s="43"/>
      <c r="AM3" s="43"/>
      <c r="AN3" s="47"/>
    </row>
    <row r="4" spans="1:40" ht="28.5" customHeight="1">
      <c r="A4" s="16"/>
      <c r="B4" s="17"/>
      <c r="C4" s="18"/>
      <c r="D4" s="19"/>
      <c r="E4" s="17"/>
      <c r="F4" s="18"/>
      <c r="G4" s="19"/>
      <c r="H4" s="20" t="s">
        <v>9</v>
      </c>
      <c r="I4" s="20"/>
      <c r="J4" s="20"/>
      <c r="K4" s="37" t="s">
        <v>10</v>
      </c>
      <c r="L4" s="38"/>
      <c r="M4" s="39"/>
      <c r="N4" s="37" t="s">
        <v>11</v>
      </c>
      <c r="O4" s="38"/>
      <c r="P4" s="39"/>
      <c r="Q4" s="37" t="s">
        <v>12</v>
      </c>
      <c r="R4" s="38"/>
      <c r="S4" s="39"/>
      <c r="T4" s="37" t="s">
        <v>13</v>
      </c>
      <c r="U4" s="38"/>
      <c r="V4" s="39"/>
      <c r="W4" s="20" t="s">
        <v>14</v>
      </c>
      <c r="X4" s="20"/>
      <c r="Y4" s="20"/>
      <c r="Z4" s="20" t="s">
        <v>15</v>
      </c>
      <c r="AA4" s="20"/>
      <c r="AB4" s="20"/>
      <c r="AC4" s="44" t="s">
        <v>16</v>
      </c>
      <c r="AD4" s="44"/>
      <c r="AE4" s="44"/>
      <c r="AF4" s="37" t="s">
        <v>17</v>
      </c>
      <c r="AG4" s="38"/>
      <c r="AH4" s="39"/>
      <c r="AI4" s="20" t="s">
        <v>18</v>
      </c>
      <c r="AJ4" s="20"/>
      <c r="AK4" s="20"/>
      <c r="AL4" s="20" t="s">
        <v>19</v>
      </c>
      <c r="AM4" s="20"/>
      <c r="AN4" s="20"/>
    </row>
    <row r="5" spans="1:40" ht="24" customHeight="1">
      <c r="A5" s="21"/>
      <c r="B5" s="20" t="s">
        <v>20</v>
      </c>
      <c r="C5" s="20" t="s">
        <v>21</v>
      </c>
      <c r="D5" s="22" t="s">
        <v>22</v>
      </c>
      <c r="E5" s="20" t="s">
        <v>23</v>
      </c>
      <c r="F5" s="20" t="s">
        <v>24</v>
      </c>
      <c r="G5" s="23" t="s">
        <v>25</v>
      </c>
      <c r="H5" s="20" t="s">
        <v>23</v>
      </c>
      <c r="I5" s="20" t="s">
        <v>24</v>
      </c>
      <c r="J5" s="23" t="s">
        <v>25</v>
      </c>
      <c r="K5" s="20" t="s">
        <v>23</v>
      </c>
      <c r="L5" s="20" t="s">
        <v>24</v>
      </c>
      <c r="M5" s="23" t="s">
        <v>25</v>
      </c>
      <c r="N5" s="20" t="s">
        <v>23</v>
      </c>
      <c r="O5" s="20" t="s">
        <v>24</v>
      </c>
      <c r="P5" s="23" t="s">
        <v>25</v>
      </c>
      <c r="Q5" s="20" t="s">
        <v>23</v>
      </c>
      <c r="R5" s="20" t="s">
        <v>24</v>
      </c>
      <c r="S5" s="23" t="s">
        <v>25</v>
      </c>
      <c r="T5" s="20" t="s">
        <v>23</v>
      </c>
      <c r="U5" s="20" t="s">
        <v>24</v>
      </c>
      <c r="V5" s="23" t="s">
        <v>25</v>
      </c>
      <c r="W5" s="20" t="s">
        <v>23</v>
      </c>
      <c r="X5" s="20" t="s">
        <v>24</v>
      </c>
      <c r="Y5" s="40" t="s">
        <v>25</v>
      </c>
      <c r="Z5" s="20" t="s">
        <v>23</v>
      </c>
      <c r="AA5" s="20" t="s">
        <v>24</v>
      </c>
      <c r="AB5" s="40" t="s">
        <v>25</v>
      </c>
      <c r="AC5" s="20" t="s">
        <v>23</v>
      </c>
      <c r="AD5" s="20" t="s">
        <v>24</v>
      </c>
      <c r="AE5" s="40" t="s">
        <v>25</v>
      </c>
      <c r="AF5" s="20" t="s">
        <v>23</v>
      </c>
      <c r="AG5" s="20" t="s">
        <v>24</v>
      </c>
      <c r="AH5" s="40" t="s">
        <v>25</v>
      </c>
      <c r="AI5" s="20" t="s">
        <v>23</v>
      </c>
      <c r="AJ5" s="20" t="s">
        <v>24</v>
      </c>
      <c r="AK5" s="40" t="s">
        <v>25</v>
      </c>
      <c r="AL5" s="20" t="s">
        <v>23</v>
      </c>
      <c r="AM5" s="20" t="s">
        <v>24</v>
      </c>
      <c r="AN5" s="40" t="s">
        <v>25</v>
      </c>
    </row>
    <row r="6" spans="1:40" ht="30" customHeight="1">
      <c r="A6" s="20" t="s">
        <v>26</v>
      </c>
      <c r="B6" s="24"/>
      <c r="C6" s="24"/>
      <c r="D6" s="24"/>
      <c r="E6" s="25">
        <f aca="true" t="shared" si="0" ref="E6:E11">H6+K6+N6+Q6+T6</f>
        <v>47281.590000000004</v>
      </c>
      <c r="F6" s="25">
        <f>I6+O6+R6+U6</f>
        <v>2065</v>
      </c>
      <c r="G6" s="26">
        <f>(E6-F6)/F6%</f>
        <v>2189.665375302664</v>
      </c>
      <c r="H6" s="25">
        <v>12543.55</v>
      </c>
      <c r="I6" s="25">
        <v>920.53</v>
      </c>
      <c r="J6" s="26">
        <f>(H6-I6)/I6%</f>
        <v>1262.6443461918677</v>
      </c>
      <c r="K6" s="25">
        <v>33124</v>
      </c>
      <c r="L6" s="25">
        <v>27305</v>
      </c>
      <c r="M6" s="26">
        <f>(K6-L6)/L6%</f>
        <v>21.311115180369896</v>
      </c>
      <c r="N6" s="25">
        <v>1600</v>
      </c>
      <c r="O6" s="25">
        <v>1041</v>
      </c>
      <c r="P6" s="26">
        <f>(N6-O6)/O6%</f>
        <v>53.6983669548511</v>
      </c>
      <c r="Q6" s="25">
        <v>14.04</v>
      </c>
      <c r="R6" s="25">
        <v>103.47</v>
      </c>
      <c r="S6" s="26">
        <f>(Q6-R6)/R6%</f>
        <v>-86.43084952160048</v>
      </c>
      <c r="T6" s="25"/>
      <c r="U6" s="25"/>
      <c r="V6" s="26"/>
      <c r="W6" s="25">
        <f aca="true" t="shared" si="1" ref="W6:X9">Z6+AC6+AF6</f>
        <v>38139.57</v>
      </c>
      <c r="X6" s="25">
        <f t="shared" si="1"/>
        <v>35498</v>
      </c>
      <c r="Y6" s="26">
        <f>(W6-X6)/X6%</f>
        <v>7.441461490788212</v>
      </c>
      <c r="Z6" s="25">
        <v>33004.75</v>
      </c>
      <c r="AA6" s="25">
        <v>32491.56</v>
      </c>
      <c r="AB6" s="26">
        <f>(Z6-AA6)/AA6%</f>
        <v>1.5794563265044788</v>
      </c>
      <c r="AC6" s="25">
        <v>5134.82</v>
      </c>
      <c r="AD6" s="25">
        <v>2568.65</v>
      </c>
      <c r="AE6" s="26">
        <f>(AC6-AD6)/AD6%</f>
        <v>99.90345122924491</v>
      </c>
      <c r="AF6" s="25"/>
      <c r="AG6" s="25">
        <v>437.79</v>
      </c>
      <c r="AH6" s="26">
        <f>(AF6-AG6)/AG6%</f>
        <v>-100</v>
      </c>
      <c r="AI6" s="25">
        <f aca="true" t="shared" si="2" ref="AI6:AJ10">E6-W6</f>
        <v>9142.020000000004</v>
      </c>
      <c r="AJ6" s="25">
        <f t="shared" si="2"/>
        <v>-33433</v>
      </c>
      <c r="AK6" s="26">
        <f>(AI6-AJ6)/AJ6%</f>
        <v>-127.34430054138129</v>
      </c>
      <c r="AL6" s="25">
        <v>58776.6</v>
      </c>
      <c r="AM6" s="25">
        <v>66640</v>
      </c>
      <c r="AN6" s="26">
        <f>(AL6-AM6)/AM6%</f>
        <v>-11.79981992797119</v>
      </c>
    </row>
    <row r="7" spans="1:40" ht="30" customHeight="1">
      <c r="A7" s="20" t="s">
        <v>27</v>
      </c>
      <c r="B7" s="24"/>
      <c r="C7" s="24"/>
      <c r="D7" s="24"/>
      <c r="E7" s="25">
        <f t="shared" si="0"/>
        <v>38692.42</v>
      </c>
      <c r="F7" s="25">
        <f>I7+O7+R7+U7</f>
        <v>22817.03</v>
      </c>
      <c r="G7" s="26">
        <f>(E7-F7)/F7%</f>
        <v>69.57693442135107</v>
      </c>
      <c r="H7" s="25">
        <v>22329.1</v>
      </c>
      <c r="I7" s="25">
        <v>22780.16</v>
      </c>
      <c r="J7" s="26">
        <f>(H7-I7)/I7%</f>
        <v>-1.9800563297184977</v>
      </c>
      <c r="K7" s="25">
        <v>15969</v>
      </c>
      <c r="L7" s="25">
        <v>13861.74</v>
      </c>
      <c r="M7" s="26">
        <f>(K7-L7)/L7%</f>
        <v>15.201987629258666</v>
      </c>
      <c r="N7" s="25"/>
      <c r="O7" s="25"/>
      <c r="P7" s="26"/>
      <c r="Q7" s="25">
        <v>22.63</v>
      </c>
      <c r="R7" s="25">
        <v>20.19</v>
      </c>
      <c r="S7" s="26">
        <f>(Q7-R7)/R7%</f>
        <v>12.08519068845962</v>
      </c>
      <c r="T7" s="25">
        <v>371.69</v>
      </c>
      <c r="U7" s="25">
        <v>16.68</v>
      </c>
      <c r="V7" s="26">
        <f>(T7-U7)/U7%</f>
        <v>2128.357314148681</v>
      </c>
      <c r="W7" s="25">
        <f t="shared" si="1"/>
        <v>36808.43</v>
      </c>
      <c r="X7" s="25">
        <f t="shared" si="1"/>
        <v>36979.130000000005</v>
      </c>
      <c r="Y7" s="26">
        <f>(W7-X7)/X7%</f>
        <v>-0.46161172531642675</v>
      </c>
      <c r="Z7" s="25">
        <v>14273.4</v>
      </c>
      <c r="AA7" s="25">
        <v>13865.17</v>
      </c>
      <c r="AB7" s="26">
        <f>(Z7-AA7)/AA7%</f>
        <v>2.9442841306669845</v>
      </c>
      <c r="AC7" s="25">
        <v>178.01</v>
      </c>
      <c r="AD7" s="25">
        <v>301.65</v>
      </c>
      <c r="AE7" s="26">
        <f>(AC7-AD7)/AD7%</f>
        <v>-40.98789988397149</v>
      </c>
      <c r="AF7" s="25">
        <v>22357.02</v>
      </c>
      <c r="AG7" s="25">
        <v>22812.31</v>
      </c>
      <c r="AH7" s="26">
        <f>(AF7-AG7)/AG7%</f>
        <v>-1.9958084034453365</v>
      </c>
      <c r="AI7" s="25">
        <f t="shared" si="2"/>
        <v>1883.989999999998</v>
      </c>
      <c r="AJ7" s="25">
        <f t="shared" si="2"/>
        <v>-14162.100000000006</v>
      </c>
      <c r="AK7" s="26">
        <f>(AI7-AJ7)/AJ7%</f>
        <v>-113.3030412156389</v>
      </c>
      <c r="AL7" s="25">
        <v>12289.46</v>
      </c>
      <c r="AM7" s="25">
        <v>4957.96</v>
      </c>
      <c r="AN7" s="26">
        <f>(AL7-AM7)/AM7%</f>
        <v>147.87331886501704</v>
      </c>
    </row>
    <row r="8" spans="1:40" ht="30" customHeight="1">
      <c r="A8" s="20" t="s">
        <v>28</v>
      </c>
      <c r="B8" s="24"/>
      <c r="C8" s="24"/>
      <c r="D8" s="24"/>
      <c r="E8" s="25">
        <f t="shared" si="0"/>
        <v>2721.81</v>
      </c>
      <c r="F8" s="25">
        <f>I8+O8+R8+U8</f>
        <v>2797.3700000000003</v>
      </c>
      <c r="G8" s="26">
        <f>(E8-F8)/F8%</f>
        <v>-2.7011085412369615</v>
      </c>
      <c r="H8" s="25">
        <v>2721.6</v>
      </c>
      <c r="I8" s="25">
        <v>2797.28</v>
      </c>
      <c r="J8" s="26">
        <f>(H8-I8)/I8%</f>
        <v>-2.7054853286049405</v>
      </c>
      <c r="K8" s="25"/>
      <c r="L8" s="25"/>
      <c r="M8" s="30"/>
      <c r="N8" s="25"/>
      <c r="O8" s="25"/>
      <c r="P8" s="26"/>
      <c r="Q8" s="25">
        <v>0.21</v>
      </c>
      <c r="R8" s="25">
        <v>0.09</v>
      </c>
      <c r="S8" s="26">
        <f>(Q8-R8)/R8%</f>
        <v>133.33333333333334</v>
      </c>
      <c r="T8" s="25"/>
      <c r="U8" s="25"/>
      <c r="V8" s="30"/>
      <c r="W8" s="25">
        <f t="shared" si="1"/>
        <v>2721.81</v>
      </c>
      <c r="X8" s="25">
        <f t="shared" si="1"/>
        <v>2797.37</v>
      </c>
      <c r="Y8" s="26">
        <f>(W8-X8)/X8%</f>
        <v>-2.701108541236946</v>
      </c>
      <c r="Z8" s="25"/>
      <c r="AA8" s="25"/>
      <c r="AB8" s="26"/>
      <c r="AC8" s="25"/>
      <c r="AD8" s="25"/>
      <c r="AE8" s="30"/>
      <c r="AF8" s="25">
        <v>2721.81</v>
      </c>
      <c r="AG8" s="25">
        <v>2797.37</v>
      </c>
      <c r="AH8" s="26">
        <f>(AF8-AG8)/AG8%</f>
        <v>-2.701108541236946</v>
      </c>
      <c r="AI8" s="25">
        <f t="shared" si="2"/>
        <v>0</v>
      </c>
      <c r="AJ8" s="25">
        <f t="shared" si="2"/>
        <v>0</v>
      </c>
      <c r="AK8" s="26"/>
      <c r="AL8" s="25"/>
      <c r="AM8" s="25"/>
      <c r="AN8" s="26"/>
    </row>
    <row r="9" spans="1:40" ht="30" customHeight="1">
      <c r="A9" s="20" t="s">
        <v>29</v>
      </c>
      <c r="B9" s="24"/>
      <c r="C9" s="24"/>
      <c r="D9" s="27"/>
      <c r="E9" s="25">
        <f t="shared" si="0"/>
        <v>291.42</v>
      </c>
      <c r="F9" s="25">
        <f>I9+L9+O9+R9+U9</f>
        <v>0</v>
      </c>
      <c r="G9" s="28"/>
      <c r="H9" s="25">
        <v>291.35</v>
      </c>
      <c r="I9" s="25"/>
      <c r="J9" s="26"/>
      <c r="K9" s="25"/>
      <c r="L9" s="25"/>
      <c r="M9" s="26"/>
      <c r="N9" s="25"/>
      <c r="O9" s="25"/>
      <c r="P9" s="26"/>
      <c r="Q9" s="25">
        <v>0.07</v>
      </c>
      <c r="R9" s="25"/>
      <c r="S9" s="26"/>
      <c r="T9" s="25"/>
      <c r="U9" s="25"/>
      <c r="V9" s="26"/>
      <c r="W9" s="25">
        <f t="shared" si="1"/>
        <v>259.44</v>
      </c>
      <c r="X9" s="25">
        <f t="shared" si="1"/>
        <v>0</v>
      </c>
      <c r="Y9" s="26"/>
      <c r="Z9" s="25">
        <v>259.44</v>
      </c>
      <c r="AA9" s="25"/>
      <c r="AB9" s="26"/>
      <c r="AC9" s="25"/>
      <c r="AD9" s="25"/>
      <c r="AE9" s="26"/>
      <c r="AF9" s="25"/>
      <c r="AG9" s="25"/>
      <c r="AH9" s="26"/>
      <c r="AI9" s="25">
        <f t="shared" si="2"/>
        <v>31.980000000000018</v>
      </c>
      <c r="AJ9" s="25">
        <f t="shared" si="2"/>
        <v>0</v>
      </c>
      <c r="AK9" s="26"/>
      <c r="AL9" s="25">
        <v>31.91</v>
      </c>
      <c r="AM9" s="25"/>
      <c r="AN9" s="26"/>
    </row>
    <row r="10" spans="1:40" ht="30" customHeight="1">
      <c r="A10" s="20" t="s">
        <v>30</v>
      </c>
      <c r="B10" s="24"/>
      <c r="C10" s="24"/>
      <c r="D10" s="24"/>
      <c r="E10" s="25">
        <f t="shared" si="0"/>
        <v>150</v>
      </c>
      <c r="F10" s="25">
        <f>I10+O10+R10+U10</f>
        <v>380</v>
      </c>
      <c r="G10" s="26">
        <f>(E10-F10)/F10%</f>
        <v>-60.526315789473685</v>
      </c>
      <c r="H10" s="25"/>
      <c r="I10" s="25"/>
      <c r="J10" s="26"/>
      <c r="K10" s="25"/>
      <c r="L10" s="25"/>
      <c r="M10" s="26"/>
      <c r="N10" s="25">
        <v>150</v>
      </c>
      <c r="O10" s="25">
        <v>380</v>
      </c>
      <c r="P10" s="26">
        <f>(N10-O10)/O10%</f>
        <v>-60.526315789473685</v>
      </c>
      <c r="Q10" s="25"/>
      <c r="R10" s="25"/>
      <c r="S10" s="26"/>
      <c r="T10" s="25"/>
      <c r="U10" s="25"/>
      <c r="V10" s="26"/>
      <c r="W10" s="25"/>
      <c r="X10" s="25"/>
      <c r="Y10" s="26"/>
      <c r="Z10" s="25">
        <v>192.33</v>
      </c>
      <c r="AA10" s="25">
        <v>196.4</v>
      </c>
      <c r="AB10" s="26">
        <f>(Z10-AA10)/AA10%</f>
        <v>-2.072301425661911</v>
      </c>
      <c r="AC10" s="25"/>
      <c r="AD10" s="25"/>
      <c r="AE10" s="26"/>
      <c r="AF10" s="25"/>
      <c r="AG10" s="25"/>
      <c r="AH10" s="26"/>
      <c r="AI10" s="25">
        <f t="shared" si="2"/>
        <v>150</v>
      </c>
      <c r="AJ10" s="25">
        <f t="shared" si="2"/>
        <v>380</v>
      </c>
      <c r="AK10" s="26">
        <f>(AI10-AJ10)/AJ10%</f>
        <v>-60.526315789473685</v>
      </c>
      <c r="AL10" s="25">
        <v>114.1</v>
      </c>
      <c r="AM10" s="25">
        <v>242.54</v>
      </c>
      <c r="AN10" s="26">
        <f>(AL10-AM10)/AM10%</f>
        <v>-52.95621340809764</v>
      </c>
    </row>
    <row r="11" spans="1:40" s="1" customFormat="1" ht="30" customHeight="1">
      <c r="A11" s="20" t="s">
        <v>31</v>
      </c>
      <c r="B11" s="20"/>
      <c r="C11" s="20"/>
      <c r="D11" s="20"/>
      <c r="E11" s="29">
        <f t="shared" si="0"/>
        <v>89137.23999999999</v>
      </c>
      <c r="F11" s="29">
        <f>I11+L11+O11+R11+U11</f>
        <v>69226.13999999998</v>
      </c>
      <c r="G11" s="30">
        <f>E11/F11</f>
        <v>1.2876240102365957</v>
      </c>
      <c r="H11" s="29">
        <f>SUM(H6:H10)</f>
        <v>37885.59999999999</v>
      </c>
      <c r="I11" s="29">
        <f>SUM(I6:I10)</f>
        <v>26497.969999999998</v>
      </c>
      <c r="J11" s="40">
        <f>(H11-I11)/I11%</f>
        <v>42.975480763243354</v>
      </c>
      <c r="K11" s="29">
        <f>SUM(K6:K10)</f>
        <v>49093</v>
      </c>
      <c r="L11" s="29">
        <f>SUM(L6:L10)</f>
        <v>41166.74</v>
      </c>
      <c r="M11" s="30">
        <f>K11/L11</f>
        <v>1.1925403857580172</v>
      </c>
      <c r="N11" s="29">
        <f>SUM(N6:N10)</f>
        <v>1750</v>
      </c>
      <c r="O11" s="29">
        <f>SUM(O6:O10)</f>
        <v>1421</v>
      </c>
      <c r="P11" s="26">
        <f>(N11-O11)/O11%</f>
        <v>23.15270935960591</v>
      </c>
      <c r="Q11" s="29">
        <f>SUM(Q6:Q10)</f>
        <v>36.95</v>
      </c>
      <c r="R11" s="29">
        <f>SUM(R6:R10)</f>
        <v>123.75</v>
      </c>
      <c r="S11" s="30">
        <f>Q11/R11</f>
        <v>0.2985858585858586</v>
      </c>
      <c r="T11" s="29">
        <f>SUM(T6:T10)</f>
        <v>371.69</v>
      </c>
      <c r="U11" s="29">
        <f>SUM(U6:U10)</f>
        <v>16.68</v>
      </c>
      <c r="V11" s="30">
        <f>T11/U11</f>
        <v>22.283573141486812</v>
      </c>
      <c r="W11" s="29">
        <f>SUM(W6:W10)</f>
        <v>77929.25</v>
      </c>
      <c r="X11" s="29">
        <f>SUM(X6:X10)</f>
        <v>75274.5</v>
      </c>
      <c r="Y11" s="30">
        <f>W11/X11</f>
        <v>1.035267587297159</v>
      </c>
      <c r="Z11" s="29">
        <f>SUM(Z6:Z10)</f>
        <v>47729.920000000006</v>
      </c>
      <c r="AA11" s="29">
        <f>SUM(AA6:AA10)</f>
        <v>46553.130000000005</v>
      </c>
      <c r="AB11" s="26">
        <f>(Z11-AA11)/AA11%</f>
        <v>2.5278429184031252</v>
      </c>
      <c r="AC11" s="25">
        <f>SUM(AC7:AC10)</f>
        <v>178.01</v>
      </c>
      <c r="AD11" s="25">
        <f>SUM(AD7:AD10)</f>
        <v>301.65</v>
      </c>
      <c r="AE11" s="30">
        <f>AC11/AD11</f>
        <v>0.5901210011602851</v>
      </c>
      <c r="AF11" s="29">
        <f>SUM(AF6:AF10)</f>
        <v>25078.83</v>
      </c>
      <c r="AG11" s="29">
        <f>SUM(AG6:AG10)</f>
        <v>26047.47</v>
      </c>
      <c r="AH11" s="30">
        <f>AF11/AG11</f>
        <v>0.9628125111575135</v>
      </c>
      <c r="AI11" s="29">
        <f>SUM(AI6:AI10)</f>
        <v>11207.990000000002</v>
      </c>
      <c r="AJ11" s="29">
        <f>SUM(AJ6:AJ10)</f>
        <v>-47215.100000000006</v>
      </c>
      <c r="AK11" s="30">
        <f>AI11/AJ11</f>
        <v>-0.23738147329985534</v>
      </c>
      <c r="AL11" s="29">
        <f>SUM(AL6:AL10)</f>
        <v>71212.07</v>
      </c>
      <c r="AM11" s="29">
        <f>SUM(AM6:AM10)</f>
        <v>71840.5</v>
      </c>
      <c r="AN11" s="26">
        <f>(AL11-AM11)/AM11%</f>
        <v>-0.8747572747962403</v>
      </c>
    </row>
    <row r="12" spans="9:40" ht="14.25">
      <c r="I12" s="5"/>
      <c r="J12" s="3"/>
      <c r="V12" s="4"/>
      <c r="Y12" s="3"/>
      <c r="AA12" s="5"/>
      <c r="AB12" s="3"/>
      <c r="AH12" s="4"/>
      <c r="AK12" s="3"/>
      <c r="AM12" s="5"/>
      <c r="AN12" s="3"/>
    </row>
    <row r="13" spans="1:8" ht="24.75" customHeight="1">
      <c r="A13" s="1" t="s">
        <v>32</v>
      </c>
      <c r="B13" s="1"/>
      <c r="C13" s="1"/>
      <c r="D13" s="1"/>
      <c r="E13" s="1"/>
      <c r="G13" s="31"/>
      <c r="H13" s="1" t="s">
        <v>33</v>
      </c>
    </row>
  </sheetData>
  <sheetProtection/>
  <mergeCells count="18">
    <mergeCell ref="O2:Y2"/>
    <mergeCell ref="H3:V3"/>
    <mergeCell ref="W3:AH3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3:A5"/>
    <mergeCell ref="B3:D4"/>
    <mergeCell ref="E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馮小林࿐</cp:lastModifiedBy>
  <dcterms:created xsi:type="dcterms:W3CDTF">2022-08-16T08:49:44Z</dcterms:created>
  <dcterms:modified xsi:type="dcterms:W3CDTF">2022-08-16T08:58:02Z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C71871694C4F4688B61B97C0E0F82EAC</vt:lpwstr>
  </property>
  <property fmtid="{D5CDD505-2E9C-101B-9397-08002B2CF9AE}" pid="4" name="KSOProductBuildV">
    <vt:lpwstr>2052-11.1.0.12302</vt:lpwstr>
  </property>
</Properties>
</file>