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21225" windowHeight="10275" tabRatio="312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<sst xmlns="http://schemas.openxmlformats.org/spreadsheetml/2006/main" count="71" uniqueCount="36">
  <si>
    <t>社  保  基  金  二  ○  一  八  年  披  露  数  据</t>
  </si>
  <si>
    <t>制表单位：奉节县医疗保障局</t>
  </si>
  <si>
    <t>（ 2 0 2 4 年 3 月 ）</t>
  </si>
  <si>
    <t>单位：万元</t>
  </si>
  <si>
    <t>险种</t>
  </si>
  <si>
    <t>参保人数</t>
  </si>
  <si>
    <t>帐载收入合计</t>
  </si>
  <si>
    <t>基  金   收  入</t>
  </si>
  <si>
    <t>基  金   支  出</t>
  </si>
  <si>
    <t>基  金  结  余</t>
  </si>
  <si>
    <t>基金征收累计</t>
  </si>
  <si>
    <t>上级补助收入累计</t>
  </si>
  <si>
    <t>财政补助收入累计</t>
  </si>
  <si>
    <t>利息收入累计</t>
  </si>
  <si>
    <t>转移及其他收入累计</t>
  </si>
  <si>
    <t>帐载支出合计</t>
  </si>
  <si>
    <t>待遇支出累计</t>
  </si>
  <si>
    <t>转移及其他支出累计</t>
  </si>
  <si>
    <t>上解上级支出累计</t>
  </si>
  <si>
    <t>基金当年结余</t>
  </si>
  <si>
    <t>基金滚存结余</t>
  </si>
  <si>
    <t>同比%</t>
  </si>
  <si>
    <t>合计</t>
  </si>
  <si>
    <t>注意：1.按表头统计时间段填报；2.填报绿色涂色部份。</t>
  </si>
  <si>
    <t>2017年</t>
  </si>
  <si>
    <t>2016年</t>
  </si>
  <si>
    <t>2024年</t>
  </si>
  <si>
    <t>2023年</t>
  </si>
  <si>
    <t>同比±%</t>
  </si>
  <si>
    <t>居民基本医疗</t>
  </si>
  <si>
    <t>职工基本医疗</t>
  </si>
  <si>
    <t>职工大额补充医疗</t>
  </si>
  <si>
    <t>长期护理保险</t>
  </si>
  <si>
    <t>离休伤残</t>
  </si>
  <si>
    <t>单位负责人: 王锦龙          分管领导：谭圣</t>
  </si>
  <si>
    <t xml:space="preserve">填报人(职工医疗、大额、离休伤残）：吴顺斌          （居民医疗）：李明英 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</si>
</sst>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7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6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 shrinkToFit="1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shrinkToFit="1"/>
    </xf>
    <xf numFmtId="177" fontId="2" fillId="0" borderId="1" xfId="0" applyNumberFormat="1" applyFont="1" applyFill="1" applyBorder="1" applyAlignment="1">
      <alignment horizontal="center" vertical="center" shrinkToFit="1"/>
    </xf>
    <xf numFmtId="177" fontId="2" fillId="0" borderId="1" xfId="0" applyNumberFormat="1" applyFont="1" applyFill="1" applyBorder="1" applyAlignment="1">
      <alignment horizontal="center" vertical="center" shrinkToFit="1"/>
    </xf>
    <xf numFmtId="10" fontId="2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 shrinkToFit="1"/>
    </xf>
    <xf numFmtId="177" fontId="2" fillId="0" borderId="0" xfId="0" applyNumberFormat="1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177" fontId="2" fillId="0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07;&#20445;&#22522;&#37329;\&#25253;&#34920;&#22841;\&#26376;&#25253;&#34920;\2024&#24180;&#24230;\2024&#24180;&#24230;&#21307;&#20445;&#22522;&#37329;&#25259;&#38706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模表"/>
    </sheetNames>
    <sheetDataSet>
      <sheetData sheetId="0">
        <row r="1">
          <cell r="A1" t="str">
            <v> （ 二○二四年度 ）奉节县医疗保障基金信息披露表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tabSelected="1" workbookViewId="0" topLeftCell="A1">
      <selection activeCell="F18" sqref="F18"/>
    </sheetView>
  </sheetViews>
  <sheetFormatPr defaultColWidth="8.625" defaultRowHeight="14.25"/>
  <cols>
    <col min="1" max="1" width="18.125" style="5" customWidth="1"/>
    <col min="2" max="2" width="6.875" style="5" hidden="1" customWidth="1"/>
    <col min="3" max="3" width="6.375" style="5" hidden="1" customWidth="1"/>
    <col min="4" max="4" width="6.50390625" style="5" hidden="1" customWidth="1"/>
    <col min="5" max="5" width="12.375" style="5" customWidth="1"/>
    <col min="6" max="6" width="12.25390625" style="5" customWidth="1"/>
    <col min="7" max="7" width="6.375" style="49" customWidth="1"/>
    <col min="8" max="9" width="12.125" style="5" customWidth="1"/>
    <col min="10" max="10" width="5.625" style="50" customWidth="1"/>
    <col min="11" max="12" width="12.50390625" style="5" customWidth="1"/>
    <col min="13" max="13" width="5.625" style="51" customWidth="1"/>
    <col min="14" max="14" width="9.75390625" style="5" customWidth="1"/>
    <col min="15" max="15" width="9.875" style="5" customWidth="1"/>
    <col min="16" max="16" width="5.50390625" style="51" customWidth="1"/>
    <col min="17" max="18" width="7.625" style="5" customWidth="1"/>
    <col min="19" max="19" width="5.625" style="51" customWidth="1"/>
    <col min="20" max="20" width="10.25390625" style="5" customWidth="1"/>
    <col min="21" max="21" width="9.875" style="5" customWidth="1"/>
    <col min="22" max="22" width="6.625" style="51" customWidth="1"/>
    <col min="23" max="23" width="12.25390625" style="52" customWidth="1"/>
    <col min="24" max="24" width="12.50390625" style="52" customWidth="1"/>
    <col min="25" max="25" width="6.25390625" style="50" customWidth="1"/>
    <col min="26" max="26" width="12.25390625" style="5" customWidth="1"/>
    <col min="27" max="27" width="12.50390625" style="5" customWidth="1"/>
    <col min="28" max="28" width="6.125" style="50" customWidth="1"/>
    <col min="29" max="29" width="12.00390625" style="5" customWidth="1"/>
    <col min="30" max="30" width="11.125" style="5" customWidth="1"/>
    <col min="31" max="31" width="5.875" style="51" customWidth="1"/>
    <col min="32" max="33" width="12.125" style="5" customWidth="1"/>
    <col min="34" max="34" width="6.625" style="51" customWidth="1"/>
    <col min="35" max="35" width="13.625" style="52" customWidth="1"/>
    <col min="36" max="36" width="14.00390625" style="52" customWidth="1"/>
    <col min="37" max="37" width="7.375" style="50" customWidth="1"/>
    <col min="38" max="38" width="12.625" style="5" customWidth="1"/>
    <col min="39" max="39" width="12.125" style="5" customWidth="1"/>
    <col min="40" max="40" width="6.625" style="50" customWidth="1"/>
    <col min="41" max="16384" width="8.625" style="5" customWidth="1"/>
  </cols>
  <sheetData>
    <row r="1" spans="1:40" ht="37.5" customHeight="1">
      <c r="A1" s="2" t="str">
        <f>'[1]1月'!A1</f>
        <v> （ 二○二四年度 ）奉节县医疗保障基金信息披露表</v>
      </c>
      <c r="B1" s="2" t="s">
        <v>0</v>
      </c>
      <c r="C1" s="2" t="s">
        <v>0</v>
      </c>
      <c r="D1" s="2" t="s">
        <v>0</v>
      </c>
      <c r="E1" s="2"/>
      <c r="F1" s="2"/>
      <c r="G1" s="3"/>
      <c r="H1" s="2"/>
      <c r="I1" s="2"/>
      <c r="J1" s="4"/>
      <c r="K1" s="2"/>
      <c r="L1" s="2"/>
      <c r="M1" s="4"/>
      <c r="N1" s="2"/>
      <c r="O1" s="2"/>
      <c r="P1" s="4"/>
      <c r="Q1" s="2"/>
      <c r="R1" s="2"/>
      <c r="S1" s="4"/>
      <c r="T1" s="2"/>
      <c r="U1" s="2"/>
      <c r="V1" s="4"/>
      <c r="W1" s="2"/>
      <c r="X1" s="2"/>
      <c r="Y1" s="4"/>
      <c r="Z1" s="2"/>
      <c r="AA1" s="2"/>
      <c r="AB1" s="4"/>
      <c r="AC1" s="2"/>
      <c r="AD1" s="2"/>
      <c r="AE1" s="4"/>
      <c r="AF1" s="2"/>
      <c r="AG1" s="2"/>
      <c r="AH1" s="4"/>
      <c r="AI1" s="2"/>
      <c r="AJ1" s="2"/>
      <c r="AK1" s="4"/>
      <c r="AL1" s="2"/>
      <c r="AM1" s="2"/>
      <c r="AN1" s="4"/>
    </row>
    <row r="2" spans="1:40" ht="20.25" customHeight="1">
      <c r="A2" s="6" t="s">
        <v>1</v>
      </c>
      <c r="B2" s="7"/>
      <c r="C2" s="7"/>
      <c r="D2" s="7"/>
      <c r="E2" s="8"/>
      <c r="F2" s="7"/>
      <c r="G2" s="8" t="s">
        <v>2</v>
      </c>
      <c r="H2" s="7"/>
      <c r="I2" s="7"/>
      <c r="J2" s="9"/>
      <c r="K2" s="7"/>
      <c r="L2" s="7"/>
      <c r="M2" s="10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7"/>
      <c r="AA2" s="7"/>
      <c r="AB2" s="9"/>
      <c r="AC2" s="7"/>
      <c r="AD2" s="7"/>
      <c r="AE2" s="10"/>
      <c r="AF2" s="11"/>
      <c r="AG2" s="7"/>
      <c r="AH2" s="10"/>
      <c r="AI2" s="13"/>
      <c r="AJ2" s="13"/>
      <c r="AK2" s="9"/>
      <c r="AL2" s="7"/>
      <c r="AM2" s="11" t="s">
        <v>3</v>
      </c>
      <c r="AN2" s="9"/>
    </row>
    <row r="3" spans="1:40" ht="29.25" customHeight="1">
      <c r="A3" s="14" t="s">
        <v>4</v>
      </c>
      <c r="B3" s="15" t="s">
        <v>5</v>
      </c>
      <c r="C3" s="16"/>
      <c r="D3" s="17"/>
      <c r="E3" s="15" t="s">
        <v>6</v>
      </c>
      <c r="F3" s="16"/>
      <c r="G3" s="18"/>
      <c r="H3" s="19" t="s">
        <v>7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2" t="s">
        <v>8</v>
      </c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4"/>
      <c r="AI3" s="22" t="s">
        <v>9</v>
      </c>
      <c r="AJ3" s="23"/>
      <c r="AK3" s="23"/>
      <c r="AL3" s="23"/>
      <c r="AM3" s="23"/>
      <c r="AN3" s="24"/>
    </row>
    <row r="4" spans="1:40" ht="28.5" customHeight="1">
      <c r="A4" s="25"/>
      <c r="B4" s="26"/>
      <c r="C4" s="27"/>
      <c r="D4" s="28"/>
      <c r="E4" s="26"/>
      <c r="F4" s="27"/>
      <c r="G4" s="29"/>
      <c r="H4" s="30" t="s">
        <v>10</v>
      </c>
      <c r="I4" s="30"/>
      <c r="J4" s="30"/>
      <c r="K4" s="31" t="s">
        <v>11</v>
      </c>
      <c r="L4" s="32"/>
      <c r="M4" s="33"/>
      <c r="N4" s="31" t="s">
        <v>12</v>
      </c>
      <c r="O4" s="32"/>
      <c r="P4" s="33"/>
      <c r="Q4" s="31" t="s">
        <v>13</v>
      </c>
      <c r="R4" s="32"/>
      <c r="S4" s="33"/>
      <c r="T4" s="31" t="s">
        <v>14</v>
      </c>
      <c r="U4" s="32"/>
      <c r="V4" s="33"/>
      <c r="W4" s="30" t="s">
        <v>15</v>
      </c>
      <c r="X4" s="30"/>
      <c r="Y4" s="30"/>
      <c r="Z4" s="30" t="s">
        <v>16</v>
      </c>
      <c r="AA4" s="30"/>
      <c r="AB4" s="30"/>
      <c r="AC4" s="34" t="s">
        <v>17</v>
      </c>
      <c r="AD4" s="34"/>
      <c r="AE4" s="34"/>
      <c r="AF4" s="31" t="s">
        <v>18</v>
      </c>
      <c r="AG4" s="32"/>
      <c r="AH4" s="33"/>
      <c r="AI4" s="30" t="s">
        <v>19</v>
      </c>
      <c r="AJ4" s="30"/>
      <c r="AK4" s="30"/>
      <c r="AL4" s="30" t="s">
        <v>20</v>
      </c>
      <c r="AM4" s="30"/>
      <c r="AN4" s="30"/>
    </row>
    <row r="5" spans="1:40" ht="24" customHeight="1">
      <c r="A5" s="35"/>
      <c r="B5" s="36" t="s">
        <v>24</v>
      </c>
      <c r="C5" s="36" t="s">
        <v>25</v>
      </c>
      <c r="D5" s="37" t="s">
        <v>21</v>
      </c>
      <c r="E5" s="36" t="s">
        <v>26</v>
      </c>
      <c r="F5" s="36" t="s">
        <v>27</v>
      </c>
      <c r="G5" s="38" t="s">
        <v>28</v>
      </c>
      <c r="H5" s="36" t="s">
        <v>26</v>
      </c>
      <c r="I5" s="36" t="s">
        <v>27</v>
      </c>
      <c r="J5" s="38" t="s">
        <v>28</v>
      </c>
      <c r="K5" s="36" t="s">
        <v>26</v>
      </c>
      <c r="L5" s="36" t="s">
        <v>27</v>
      </c>
      <c r="M5" s="38" t="s">
        <v>28</v>
      </c>
      <c r="N5" s="36" t="s">
        <v>26</v>
      </c>
      <c r="O5" s="36" t="s">
        <v>27</v>
      </c>
      <c r="P5" s="38" t="s">
        <v>28</v>
      </c>
      <c r="Q5" s="36" t="s">
        <v>26</v>
      </c>
      <c r="R5" s="36" t="s">
        <v>27</v>
      </c>
      <c r="S5" s="38" t="s">
        <v>28</v>
      </c>
      <c r="T5" s="36" t="s">
        <v>26</v>
      </c>
      <c r="U5" s="36" t="s">
        <v>27</v>
      </c>
      <c r="V5" s="38" t="s">
        <v>28</v>
      </c>
      <c r="W5" s="36" t="s">
        <v>26</v>
      </c>
      <c r="X5" s="36" t="s">
        <v>27</v>
      </c>
      <c r="Y5" s="39" t="s">
        <v>28</v>
      </c>
      <c r="Z5" s="36" t="s">
        <v>26</v>
      </c>
      <c r="AA5" s="36" t="s">
        <v>27</v>
      </c>
      <c r="AB5" s="39" t="s">
        <v>28</v>
      </c>
      <c r="AC5" s="36" t="s">
        <v>26</v>
      </c>
      <c r="AD5" s="36" t="s">
        <v>27</v>
      </c>
      <c r="AE5" s="39" t="s">
        <v>28</v>
      </c>
      <c r="AF5" s="36" t="s">
        <v>26</v>
      </c>
      <c r="AG5" s="36" t="s">
        <v>27</v>
      </c>
      <c r="AH5" s="39" t="s">
        <v>28</v>
      </c>
      <c r="AI5" s="36" t="s">
        <v>26</v>
      </c>
      <c r="AJ5" s="36" t="s">
        <v>27</v>
      </c>
      <c r="AK5" s="39" t="s">
        <v>28</v>
      </c>
      <c r="AL5" s="36" t="s">
        <v>26</v>
      </c>
      <c r="AM5" s="36" t="s">
        <v>27</v>
      </c>
      <c r="AN5" s="39" t="s">
        <v>28</v>
      </c>
    </row>
    <row r="6" spans="1:40" ht="30" customHeight="1">
      <c r="A6" s="36" t="s">
        <v>29</v>
      </c>
      <c r="B6" s="1"/>
      <c r="C6" s="1"/>
      <c r="D6" s="1"/>
      <c r="E6" s="40">
        <f aca="true" t="shared" si="0" ref="E6:F8">H6+K6+N6+Q6+T6</f>
        <v>13507.7</v>
      </c>
      <c r="F6" s="41">
        <f t="shared" si="0"/>
        <v>18578.56</v>
      </c>
      <c r="G6" s="42">
        <f aca="true" t="shared" si="1" ref="G6:G11">(E6-F6)/F6*100</f>
        <v>-27.29414981570154</v>
      </c>
      <c r="H6" s="41">
        <v>2209.19</v>
      </c>
      <c r="I6" s="41">
        <v>7238.68</v>
      </c>
      <c r="J6" s="43">
        <f>(H6-I6)/I6*100</f>
        <v>-69.48076168583222</v>
      </c>
      <c r="K6" s="41">
        <v>11026</v>
      </c>
      <c r="L6" s="41">
        <v>11007</v>
      </c>
      <c r="M6" s="44">
        <f>(K6-L6)/L6*100</f>
        <v>0.17261742527482513</v>
      </c>
      <c r="N6" s="41"/>
      <c r="O6" s="41"/>
      <c r="P6" s="44"/>
      <c r="Q6" s="41">
        <v>6.41</v>
      </c>
      <c r="R6" s="41"/>
      <c r="S6" s="44"/>
      <c r="T6" s="41">
        <v>266.1</v>
      </c>
      <c r="U6" s="41">
        <v>332.88</v>
      </c>
      <c r="V6" s="44">
        <f>(T6-U6)/U6*100</f>
        <v>-20.06128334534967</v>
      </c>
      <c r="W6" s="41">
        <f aca="true" t="shared" si="2" ref="W6:X10">Z6+AC6+AF6</f>
        <v>18324.14</v>
      </c>
      <c r="X6" s="41">
        <f t="shared" si="2"/>
        <v>16104.66</v>
      </c>
      <c r="Y6" s="44">
        <f>(W6-X6)/X6*100</f>
        <v>13.781601101792894</v>
      </c>
      <c r="Z6" s="41">
        <v>16995.41</v>
      </c>
      <c r="AA6" s="41">
        <v>14566.08</v>
      </c>
      <c r="AB6" s="44">
        <f>(Z6-AA6)/AA6%</f>
        <v>16.67799435400602</v>
      </c>
      <c r="AC6" s="41">
        <v>1328.73</v>
      </c>
      <c r="AD6" s="41">
        <v>1538.58</v>
      </c>
      <c r="AE6" s="44">
        <f>(AC6-AD6)/AD6%</f>
        <v>-13.63919978161681</v>
      </c>
      <c r="AF6" s="41"/>
      <c r="AG6" s="41"/>
      <c r="AH6" s="44"/>
      <c r="AI6" s="41">
        <f aca="true" t="shared" si="3" ref="AI6:AJ8">E6-W6</f>
        <v>-4816.439999999999</v>
      </c>
      <c r="AJ6" s="41">
        <f t="shared" si="3"/>
        <v>2473.9000000000015</v>
      </c>
      <c r="AK6" s="44">
        <f>(AI6-AJ6)/AJ6*100</f>
        <v>-294.6901653260033</v>
      </c>
      <c r="AL6" s="41">
        <v>46998.3</v>
      </c>
      <c r="AM6" s="41">
        <v>56664.69</v>
      </c>
      <c r="AN6" s="44">
        <f>(AL6-AM6)/AM6*100</f>
        <v>-17.058930349746902</v>
      </c>
    </row>
    <row r="7" spans="1:40" ht="30" customHeight="1">
      <c r="A7" s="36" t="s">
        <v>30</v>
      </c>
      <c r="B7" s="1"/>
      <c r="C7" s="1"/>
      <c r="D7" s="1"/>
      <c r="E7" s="40">
        <f t="shared" si="0"/>
        <v>16942.65</v>
      </c>
      <c r="F7" s="41">
        <f t="shared" si="0"/>
        <v>16101.79</v>
      </c>
      <c r="G7" s="42">
        <f t="shared" si="1"/>
        <v>5.222152319711042</v>
      </c>
      <c r="H7" s="41">
        <v>9497.7</v>
      </c>
      <c r="I7" s="41">
        <v>10497.93</v>
      </c>
      <c r="J7" s="44">
        <f>(H7-I7)/I7*100</f>
        <v>-9.527878353161046</v>
      </c>
      <c r="K7" s="41">
        <v>7399</v>
      </c>
      <c r="L7" s="41">
        <v>5589</v>
      </c>
      <c r="M7" s="44">
        <f>(K7-L7)/L7*100</f>
        <v>32.38504204687779</v>
      </c>
      <c r="N7" s="41"/>
      <c r="O7" s="41"/>
      <c r="P7" s="44"/>
      <c r="Q7" s="41"/>
      <c r="R7" s="41"/>
      <c r="S7" s="44"/>
      <c r="T7" s="41">
        <v>45.95</v>
      </c>
      <c r="U7" s="41">
        <v>14.86</v>
      </c>
      <c r="V7" s="44">
        <f>(T7-U7)/U7*100</f>
        <v>209.21938088829074</v>
      </c>
      <c r="W7" s="41">
        <f t="shared" si="2"/>
        <v>16821.34</v>
      </c>
      <c r="X7" s="41">
        <f t="shared" si="2"/>
        <v>17459.51</v>
      </c>
      <c r="Y7" s="44">
        <f>(W7-X7)/X7*100</f>
        <v>-3.655142670097834</v>
      </c>
      <c r="Z7" s="41">
        <v>7257.58</v>
      </c>
      <c r="AA7" s="41">
        <v>6910.95</v>
      </c>
      <c r="AB7" s="44">
        <f>(Z7-AA7)/AA7*100</f>
        <v>5.015663548426773</v>
      </c>
      <c r="AC7" s="41">
        <v>14.98</v>
      </c>
      <c r="AD7" s="41">
        <v>19.25</v>
      </c>
      <c r="AE7" s="44">
        <f>(AC7-AD7)/AD7%</f>
        <v>-22.18181818181818</v>
      </c>
      <c r="AF7" s="41">
        <v>9548.78</v>
      </c>
      <c r="AG7" s="41">
        <v>10529.31</v>
      </c>
      <c r="AH7" s="44">
        <f>(AF7-AG7)/AG7*100</f>
        <v>-9.312386091776185</v>
      </c>
      <c r="AI7" s="41">
        <f t="shared" si="3"/>
        <v>121.31000000000131</v>
      </c>
      <c r="AJ7" s="41">
        <f t="shared" si="3"/>
        <v>-1357.7199999999975</v>
      </c>
      <c r="AK7" s="44">
        <f>(AI7-AJ7)/AJ7*100</f>
        <v>-108.93483192410818</v>
      </c>
      <c r="AL7" s="41">
        <v>16070</v>
      </c>
      <c r="AM7" s="41">
        <v>14496.89</v>
      </c>
      <c r="AN7" s="44">
        <f>(AL7-AM7)/AM7*100</f>
        <v>10.851361912796472</v>
      </c>
    </row>
    <row r="8" spans="1:40" ht="30" customHeight="1">
      <c r="A8" s="36" t="s">
        <v>31</v>
      </c>
      <c r="B8" s="1"/>
      <c r="C8" s="1"/>
      <c r="D8" s="45"/>
      <c r="E8" s="40">
        <f t="shared" si="0"/>
        <v>1349.9</v>
      </c>
      <c r="F8" s="41">
        <f t="shared" si="0"/>
        <v>1241.77</v>
      </c>
      <c r="G8" s="42">
        <f t="shared" si="1"/>
        <v>8.707731705549346</v>
      </c>
      <c r="H8" s="41">
        <v>1349.41</v>
      </c>
      <c r="I8" s="41">
        <v>1241.77</v>
      </c>
      <c r="J8" s="44">
        <f>(H8-I8)/I8*100</f>
        <v>8.66827190220412</v>
      </c>
      <c r="K8" s="41"/>
      <c r="L8" s="41"/>
      <c r="M8" s="44"/>
      <c r="N8" s="41"/>
      <c r="O8" s="41"/>
      <c r="P8" s="44"/>
      <c r="Q8" s="41"/>
      <c r="R8" s="41"/>
      <c r="S8" s="44"/>
      <c r="T8" s="41">
        <v>0.49</v>
      </c>
      <c r="U8" s="41"/>
      <c r="V8" s="44"/>
      <c r="W8" s="41">
        <f t="shared" si="2"/>
        <v>1349.9</v>
      </c>
      <c r="X8" s="41">
        <f t="shared" si="2"/>
        <v>1241.77</v>
      </c>
      <c r="Y8" s="44">
        <f>(W8-X8)/X8*100</f>
        <v>8.707731705549346</v>
      </c>
      <c r="Z8" s="41"/>
      <c r="AA8" s="41"/>
      <c r="AB8" s="44"/>
      <c r="AC8" s="41"/>
      <c r="AD8" s="41"/>
      <c r="AE8" s="44"/>
      <c r="AF8" s="41">
        <v>1349.9</v>
      </c>
      <c r="AG8" s="41">
        <v>1241.77</v>
      </c>
      <c r="AH8" s="44">
        <f>(AF8-AG8)/AG8*100</f>
        <v>8.707731705549346</v>
      </c>
      <c r="AI8" s="41">
        <f t="shared" si="3"/>
        <v>0</v>
      </c>
      <c r="AJ8" s="41">
        <f t="shared" si="3"/>
        <v>0</v>
      </c>
      <c r="AK8" s="44"/>
      <c r="AL8" s="41"/>
      <c r="AM8" s="41"/>
      <c r="AN8" s="44"/>
    </row>
    <row r="9" spans="1:40" ht="30" customHeight="1">
      <c r="A9" s="36" t="s">
        <v>32</v>
      </c>
      <c r="B9" s="1"/>
      <c r="C9" s="1"/>
      <c r="D9" s="45"/>
      <c r="E9" s="40">
        <f>H9+K9+N9+Q9+T9</f>
        <v>138.49</v>
      </c>
      <c r="F9" s="41">
        <f>I9+L9+O9+R9+U9</f>
        <v>103.63</v>
      </c>
      <c r="G9" s="42">
        <f t="shared" si="1"/>
        <v>33.638907652224276</v>
      </c>
      <c r="H9" s="41"/>
      <c r="I9" s="41"/>
      <c r="J9" s="44"/>
      <c r="K9" s="41">
        <v>138.49</v>
      </c>
      <c r="L9" s="41">
        <v>103.63</v>
      </c>
      <c r="M9" s="44">
        <f>(K9-L9)/L9*100</f>
        <v>33.638907652224276</v>
      </c>
      <c r="N9" s="41"/>
      <c r="O9" s="41"/>
      <c r="P9" s="44"/>
      <c r="Q9" s="41"/>
      <c r="R9" s="41"/>
      <c r="S9" s="44"/>
      <c r="T9" s="41"/>
      <c r="U9" s="41"/>
      <c r="V9" s="44"/>
      <c r="W9" s="41">
        <f>Z9+AC9+AF9</f>
        <v>135.56</v>
      </c>
      <c r="X9" s="41">
        <f>AA9+AD9+AG9</f>
        <v>139.36</v>
      </c>
      <c r="Y9" s="44">
        <f>(W9-X9)/X9*100</f>
        <v>-2.726750861079227</v>
      </c>
      <c r="Z9" s="41">
        <v>135.56</v>
      </c>
      <c r="AA9" s="41">
        <v>139.36</v>
      </c>
      <c r="AB9" s="44">
        <f>(Z9-AA9)/AA9*100</f>
        <v>-2.726750861079227</v>
      </c>
      <c r="AC9" s="41"/>
      <c r="AD9" s="41"/>
      <c r="AE9" s="44"/>
      <c r="AF9" s="41"/>
      <c r="AG9" s="41"/>
      <c r="AH9" s="44"/>
      <c r="AI9" s="41">
        <f>E9-W9</f>
        <v>2.930000000000007</v>
      </c>
      <c r="AJ9" s="41">
        <f>F9-X9</f>
        <v>-35.73000000000002</v>
      </c>
      <c r="AK9" s="44">
        <f>(AI9-AJ9)/AJ9*100</f>
        <v>-108.20039182759587</v>
      </c>
      <c r="AL9" s="41">
        <v>1190.53</v>
      </c>
      <c r="AM9" s="41">
        <v>310.27</v>
      </c>
      <c r="AN9" s="44">
        <f>(AL9-AM9)/AM9*100</f>
        <v>283.707738421375</v>
      </c>
    </row>
    <row r="10" spans="1:40" ht="30" customHeight="1">
      <c r="A10" s="36" t="s">
        <v>33</v>
      </c>
      <c r="B10" s="1"/>
      <c r="C10" s="1"/>
      <c r="D10" s="1"/>
      <c r="E10" s="40">
        <f>H10+K10+N10+Q10+T10</f>
        <v>75</v>
      </c>
      <c r="F10" s="41">
        <f>I10+L10+O10+R10+U10</f>
        <v>90</v>
      </c>
      <c r="G10" s="42">
        <f t="shared" si="1"/>
        <v>-16.666666666666664</v>
      </c>
      <c r="H10" s="41"/>
      <c r="I10" s="41"/>
      <c r="J10" s="44"/>
      <c r="K10" s="41"/>
      <c r="L10" s="41"/>
      <c r="M10" s="44"/>
      <c r="N10" s="41">
        <v>75</v>
      </c>
      <c r="O10" s="41">
        <v>90</v>
      </c>
      <c r="P10" s="44">
        <f>(N10-O10)/O10*100</f>
        <v>-16.666666666666664</v>
      </c>
      <c r="Q10" s="41"/>
      <c r="R10" s="41"/>
      <c r="S10" s="44"/>
      <c r="T10" s="41"/>
      <c r="U10" s="41"/>
      <c r="V10" s="44"/>
      <c r="W10" s="41">
        <f t="shared" si="2"/>
        <v>97.04</v>
      </c>
      <c r="X10" s="41">
        <f t="shared" si="2"/>
        <v>106.4</v>
      </c>
      <c r="Y10" s="44">
        <f>(W10-X10)/X10*100</f>
        <v>-8.796992481203006</v>
      </c>
      <c r="Z10" s="41">
        <v>97.04</v>
      </c>
      <c r="AA10" s="41">
        <v>106.4</v>
      </c>
      <c r="AB10" s="44">
        <f>(Z10-AA10)/AA10*100</f>
        <v>-8.796992481203006</v>
      </c>
      <c r="AC10" s="41"/>
      <c r="AD10" s="41"/>
      <c r="AE10" s="44"/>
      <c r="AF10" s="41"/>
      <c r="AG10" s="41"/>
      <c r="AH10" s="44"/>
      <c r="AI10" s="41">
        <f>E10-W10</f>
        <v>-22.040000000000006</v>
      </c>
      <c r="AJ10" s="41">
        <f>F10-X10</f>
        <v>-16.400000000000006</v>
      </c>
      <c r="AK10" s="44">
        <f>(AI10-AJ10)/AJ10*100</f>
        <v>34.39024390243902</v>
      </c>
      <c r="AL10" s="41">
        <v>22.24</v>
      </c>
      <c r="AM10" s="41">
        <v>56.73</v>
      </c>
      <c r="AN10" s="44">
        <f>(AL10-AM10)/AM10*100</f>
        <v>-60.79675656619072</v>
      </c>
    </row>
    <row r="11" spans="1:40" s="47" customFormat="1" ht="30" customHeight="1">
      <c r="A11" s="36" t="s">
        <v>22</v>
      </c>
      <c r="B11" s="36"/>
      <c r="C11" s="36"/>
      <c r="D11" s="36"/>
      <c r="E11" s="46">
        <f>SUM(E6:E10)</f>
        <v>32013.740000000005</v>
      </c>
      <c r="F11" s="46">
        <f>SUM(F6:F10)</f>
        <v>36115.75</v>
      </c>
      <c r="G11" s="42">
        <f t="shared" si="1"/>
        <v>-11.357953247544339</v>
      </c>
      <c r="H11" s="46">
        <f>SUM(H6:H10)</f>
        <v>13056.300000000001</v>
      </c>
      <c r="I11" s="46">
        <f>SUM(I6:I10)</f>
        <v>18978.38</v>
      </c>
      <c r="J11" s="44">
        <f>(H11-I11)/I11*100</f>
        <v>-31.204349370178065</v>
      </c>
      <c r="K11" s="46">
        <f>SUM(K6:K10)</f>
        <v>18563.49</v>
      </c>
      <c r="L11" s="46">
        <f>SUM(L6:L10)</f>
        <v>16699.63</v>
      </c>
      <c r="M11" s="44">
        <f>(K11-L11)/L11*100</f>
        <v>11.16108560489065</v>
      </c>
      <c r="N11" s="46">
        <f>SUM(N6:N10)</f>
        <v>75</v>
      </c>
      <c r="O11" s="46">
        <f>SUM(O6:O10)</f>
        <v>90</v>
      </c>
      <c r="P11" s="44">
        <f>(N11-O11)/O11*100</f>
        <v>-16.666666666666664</v>
      </c>
      <c r="Q11" s="46">
        <f>SUM(Q6:Q10)</f>
        <v>6.41</v>
      </c>
      <c r="R11" s="46">
        <f>SUM(R6:R10)</f>
        <v>0</v>
      </c>
      <c r="S11" s="39"/>
      <c r="T11" s="46">
        <f>SUM(T6:T10)</f>
        <v>312.54</v>
      </c>
      <c r="U11" s="46">
        <f>SUM(U6:U10)</f>
        <v>347.74</v>
      </c>
      <c r="V11" s="44">
        <f>(T11-U11)/U11*100</f>
        <v>-10.122505320066713</v>
      </c>
      <c r="W11" s="46">
        <f>SUM(W6:W10)</f>
        <v>36727.979999999996</v>
      </c>
      <c r="X11" s="46">
        <f>SUM(X6:X10)</f>
        <v>35051.7</v>
      </c>
      <c r="Y11" s="44">
        <f>(W11-X11)/X11*100</f>
        <v>4.782307277535751</v>
      </c>
      <c r="Z11" s="46">
        <f>SUM(Z6:Z10)</f>
        <v>24485.59</v>
      </c>
      <c r="AA11" s="46">
        <f>SUM(AA6:AA10)</f>
        <v>21722.79</v>
      </c>
      <c r="AB11" s="44">
        <f>(Z11-AA11)/AA11*100</f>
        <v>12.718439942567224</v>
      </c>
      <c r="AC11" s="46">
        <f>SUM(AC6:AC10)</f>
        <v>1343.71</v>
      </c>
      <c r="AD11" s="46">
        <f>SUM(AD6:AD10)</f>
        <v>1557.83</v>
      </c>
      <c r="AE11" s="44">
        <f>(AC11-AD11)/AD11%</f>
        <v>-13.7447603397033</v>
      </c>
      <c r="AF11" s="46">
        <f>SUM(AF6:AF10)</f>
        <v>10898.68</v>
      </c>
      <c r="AG11" s="46">
        <f>SUM(AG6:AG10)</f>
        <v>11771.08</v>
      </c>
      <c r="AH11" s="44">
        <f>(AF11-AG11)/AG11*100</f>
        <v>-7.411384511871464</v>
      </c>
      <c r="AI11" s="46">
        <f>SUM(AI6:AI10)</f>
        <v>-4714.239999999997</v>
      </c>
      <c r="AJ11" s="46">
        <f>SUM(AJ6:AJ10)</f>
        <v>1064.0500000000038</v>
      </c>
      <c r="AK11" s="44">
        <f>(AI11-AJ11)/AJ11*100</f>
        <v>-543.0468493021925</v>
      </c>
      <c r="AL11" s="46">
        <f>SUM(AL6:AL10)</f>
        <v>64281.07</v>
      </c>
      <c r="AM11" s="46">
        <f>SUM(AM6:AM10)</f>
        <v>71528.58</v>
      </c>
      <c r="AN11" s="44">
        <f>(AL11-AM11)/AM11*100</f>
        <v>-10.13232752558488</v>
      </c>
    </row>
    <row r="12" ht="33" customHeight="1" hidden="1">
      <c r="A12" s="48" t="s">
        <v>23</v>
      </c>
    </row>
    <row r="13" spans="1:8" ht="40.5" customHeight="1">
      <c r="A13" s="5" t="s">
        <v>34</v>
      </c>
      <c r="G13" s="51"/>
      <c r="H13" s="5" t="s">
        <v>35</v>
      </c>
    </row>
  </sheetData>
  <mergeCells count="18">
    <mergeCell ref="AI4:AK4"/>
    <mergeCell ref="AL4:AN4"/>
    <mergeCell ref="AI3:AN3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O2:Y2"/>
    <mergeCell ref="A3:A5"/>
    <mergeCell ref="B3:D4"/>
    <mergeCell ref="E3:G4"/>
    <mergeCell ref="H3:V3"/>
    <mergeCell ref="W3:A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2024-04-08T07:27:31Z</dcterms:created>
  <dcterms:modified xsi:type="dcterms:W3CDTF">2024-04-08T07:32:39Z</dcterms:modified>
  <cp:category/>
  <cp:version/>
  <cp:contentType/>
  <cp:contentStatus/>
</cp:coreProperties>
</file>